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hidePivotFieldList="1"/>
  <mc:AlternateContent xmlns:mc="http://schemas.openxmlformats.org/markup-compatibility/2006">
    <mc:Choice Requires="x15">
      <x15ac:absPath xmlns:x15ac="http://schemas.microsoft.com/office/spreadsheetml/2010/11/ac" url="https://d.docs.live.net/1263f09fffc08fa0/Training/COURSE 4 - DASHBOARD DESIGN/Instructions and Templates - Interactive Dashboards/Grantmaking/"/>
    </mc:Choice>
  </mc:AlternateContent>
  <xr:revisionPtr revIDLastSave="187" documentId="8_{34718656-5DC8-48F4-9087-2E083B6FC2CC}" xr6:coauthVersionLast="47" xr6:coauthVersionMax="47" xr10:uidLastSave="{60446580-4207-4B1A-A82D-91EBD4BA3CEA}"/>
  <bookViews>
    <workbookView xWindow="-98" yWindow="-98" windowWidth="28996" windowHeight="15675" activeTab="1" xr2:uid="{4D5F2C8C-8131-4A2E-9247-73D1F1C933A6}"/>
  </bookViews>
  <sheets>
    <sheet name="Welcome" sheetId="7" r:id="rId1"/>
    <sheet name="Instructions" sheetId="8" r:id="rId2"/>
    <sheet name="1 - Dataset" sheetId="2" r:id="rId3"/>
    <sheet name="2 - Pivot Tables" sheetId="5" r:id="rId4"/>
    <sheet name="3 - Charts and Slicers" sheetId="6" r:id="rId5"/>
  </sheets>
  <definedNames>
    <definedName name="_xlnm.Print_Area" localSheetId="4">'3 - Charts and Slicers'!$A$1:$AP$61</definedName>
    <definedName name="Slicer_Country">#N/A</definedName>
    <definedName name="Slicer_Staff_Member">#N/A</definedName>
  </definedNames>
  <calcPr calcId="191029"/>
  <pivotCaches>
    <pivotCache cacheId="1" r:id="rId6"/>
  </pivotCaches>
  <extLst>
    <ext xmlns:x14="http://schemas.microsoft.com/office/spreadsheetml/2009/9/main" uri="{BBE1A952-AA13-448e-AADC-164F8A28A991}">
      <x14:slicerCaches>
        <x14:slicerCache r:id="rId7"/>
        <x14:slicerCache r:id="rId8"/>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 i="2" l="1"/>
  <c r="P2" i="2"/>
  <c r="B29" i="5"/>
  <c r="P3" i="2"/>
  <c r="P4" i="2"/>
  <c r="P5" i="2"/>
  <c r="P6" i="2"/>
  <c r="P7" i="2"/>
  <c r="P8" i="2"/>
  <c r="P9" i="2"/>
  <c r="P10" i="2"/>
  <c r="P11" i="2"/>
  <c r="P12" i="2"/>
  <c r="P13" i="2"/>
  <c r="P14" i="2"/>
  <c r="P15"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P51" i="2"/>
  <c r="P52" i="2"/>
  <c r="P53" i="2"/>
  <c r="P54" i="2"/>
  <c r="P55" i="2"/>
  <c r="P56" i="2"/>
  <c r="P57" i="2"/>
  <c r="P58" i="2"/>
  <c r="P59" i="2"/>
  <c r="P60" i="2"/>
  <c r="P61" i="2"/>
  <c r="P62" i="2"/>
  <c r="P63" i="2"/>
  <c r="P64" i="2"/>
  <c r="P65" i="2"/>
  <c r="P66" i="2"/>
  <c r="P67" i="2"/>
  <c r="P68" i="2"/>
  <c r="P69" i="2"/>
  <c r="P70" i="2"/>
  <c r="P71" i="2"/>
  <c r="P72" i="2"/>
  <c r="P73" i="2"/>
  <c r="P74" i="2"/>
  <c r="P75" i="2"/>
  <c r="P76" i="2"/>
  <c r="P77" i="2"/>
  <c r="P78" i="2"/>
  <c r="P79" i="2"/>
  <c r="P80" i="2"/>
  <c r="P81" i="2"/>
  <c r="P82" i="2"/>
  <c r="P83" i="2"/>
  <c r="P84" i="2"/>
  <c r="P85" i="2"/>
  <c r="P86" i="2"/>
  <c r="P87" i="2"/>
  <c r="P88" i="2"/>
  <c r="P89" i="2"/>
  <c r="P90" i="2"/>
  <c r="P91" i="2"/>
  <c r="P92" i="2"/>
  <c r="P93" i="2"/>
  <c r="P94" i="2"/>
  <c r="P95" i="2"/>
  <c r="P96" i="2"/>
  <c r="P97" i="2"/>
  <c r="P98" i="2"/>
  <c r="P99" i="2"/>
  <c r="P100" i="2"/>
  <c r="P101" i="2"/>
  <c r="O2" i="2"/>
  <c r="O3" i="2"/>
  <c r="O4" i="2"/>
  <c r="O5" i="2"/>
  <c r="O6" i="2"/>
  <c r="O7" i="2"/>
  <c r="O8" i="2"/>
  <c r="O9" i="2"/>
  <c r="O10" i="2"/>
  <c r="O11" i="2"/>
  <c r="O12" i="2"/>
  <c r="O13" i="2"/>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3" i="2"/>
  <c r="O74" i="2"/>
  <c r="O75" i="2"/>
  <c r="O76" i="2"/>
  <c r="O77" i="2"/>
  <c r="O78" i="2"/>
  <c r="O79" i="2"/>
  <c r="O80" i="2"/>
  <c r="O81" i="2"/>
  <c r="O82" i="2"/>
  <c r="O83" i="2"/>
  <c r="O84" i="2"/>
  <c r="O85" i="2"/>
  <c r="O86" i="2"/>
  <c r="O87" i="2"/>
  <c r="O88" i="2"/>
  <c r="O89" i="2"/>
  <c r="O90" i="2"/>
  <c r="O91" i="2"/>
  <c r="O92" i="2"/>
  <c r="O93" i="2"/>
  <c r="O94" i="2"/>
  <c r="O95" i="2"/>
  <c r="O96" i="2"/>
  <c r="O97" i="2"/>
  <c r="O98" i="2"/>
  <c r="O99" i="2"/>
  <c r="O100" i="2"/>
  <c r="O101" i="2"/>
  <c r="Q3" i="2"/>
  <c r="B63" i="5"/>
  <c r="B69" i="5"/>
  <c r="Q7" i="2"/>
  <c r="Q8" i="2"/>
  <c r="Q4" i="2"/>
  <c r="Q5" i="2"/>
  <c r="Q24" i="2"/>
  <c r="Q25" i="2"/>
  <c r="Q26" i="2"/>
  <c r="Q27" i="2"/>
  <c r="Q28" i="2"/>
  <c r="Q29" i="2"/>
  <c r="Q30" i="2"/>
  <c r="Q62" i="2"/>
  <c r="Q63" i="2"/>
  <c r="Q64" i="2"/>
  <c r="Q65" i="2"/>
  <c r="Q66" i="2"/>
  <c r="Q67" i="2"/>
  <c r="Q68" i="2"/>
  <c r="Q69" i="2"/>
  <c r="Q90" i="2"/>
  <c r="Q91" i="2"/>
  <c r="Q92" i="2"/>
  <c r="Q93" i="2"/>
  <c r="Q98" i="2"/>
  <c r="Q99" i="2"/>
  <c r="Q100" i="2"/>
  <c r="Q101" i="2"/>
  <c r="Q94" i="2"/>
  <c r="Q95" i="2"/>
  <c r="Q96" i="2"/>
  <c r="Q97" i="2"/>
  <c r="Q9" i="2"/>
  <c r="Q18" i="2"/>
  <c r="Q10" i="2"/>
  <c r="Q11" i="2"/>
  <c r="Q12" i="2"/>
  <c r="Q13" i="2"/>
  <c r="Q14" i="2"/>
  <c r="Q19" i="2"/>
  <c r="Q20" i="2"/>
  <c r="Q15" i="2"/>
  <c r="Q16" i="2"/>
  <c r="Q41" i="2"/>
  <c r="Q38" i="2"/>
  <c r="Q39" i="2"/>
  <c r="Q40" i="2"/>
  <c r="Q50" i="2"/>
  <c r="Q51" i="2"/>
  <c r="Q52" i="2"/>
  <c r="Q53" i="2"/>
  <c r="Q58" i="2"/>
  <c r="Q59" i="2"/>
  <c r="Q60" i="2"/>
  <c r="Q61" i="2"/>
  <c r="Q73" i="2"/>
  <c r="Q70" i="2"/>
  <c r="Q71" i="2"/>
  <c r="Q72" i="2"/>
  <c r="Q74" i="2"/>
  <c r="Q75" i="2"/>
  <c r="Q76" i="2"/>
  <c r="Q77" i="2"/>
  <c r="Q78" i="2"/>
  <c r="Q79" i="2"/>
  <c r="Q80" i="2"/>
  <c r="Q81" i="2"/>
  <c r="Q82" i="2"/>
  <c r="Q83" i="2"/>
  <c r="Q84" i="2"/>
  <c r="Q85" i="2"/>
  <c r="Q86" i="2"/>
  <c r="Q87" i="2"/>
  <c r="Q88" i="2"/>
  <c r="Q89" i="2"/>
  <c r="Q21" i="2"/>
  <c r="Q22" i="2"/>
  <c r="Q17" i="2"/>
  <c r="Q23" i="2"/>
  <c r="Q31" i="2"/>
  <c r="Q35" i="2"/>
  <c r="Q36" i="2"/>
  <c r="Q37" i="2"/>
  <c r="Q32" i="2"/>
  <c r="Q33" i="2"/>
  <c r="Q34" i="2"/>
  <c r="Q46" i="2"/>
  <c r="Q47" i="2"/>
  <c r="Q48" i="2"/>
  <c r="Q49" i="2"/>
  <c r="Q42" i="2"/>
  <c r="Q43" i="2"/>
  <c r="Q44" i="2"/>
  <c r="Q45" i="2"/>
  <c r="Q57" i="2"/>
  <c r="Q54" i="2"/>
  <c r="Q55" i="2"/>
  <c r="Q56" i="2"/>
  <c r="Q6" i="2"/>
  <c r="B65" i="5"/>
  <c r="B64" i="5"/>
  <c r="B72" i="5" l="1"/>
  <c r="B35" i="5"/>
  <c r="B36" i="5"/>
  <c r="B37" i="5"/>
  <c r="B38" i="5"/>
  <c r="B39" i="5"/>
  <c r="B40" i="5"/>
  <c r="B41" i="5"/>
  <c r="B34" i="5"/>
  <c r="B30" i="5"/>
  <c r="F6" i="6" s="1"/>
  <c r="B73" i="5" l="1"/>
  <c r="B70" i="5"/>
  <c r="O6" i="6" l="1"/>
</calcChain>
</file>

<file path=xl/sharedStrings.xml><?xml version="1.0" encoding="utf-8"?>
<sst xmlns="http://schemas.openxmlformats.org/spreadsheetml/2006/main" count="1101" uniqueCount="234">
  <si>
    <t>Grantee name</t>
  </si>
  <si>
    <t>Category</t>
  </si>
  <si>
    <t>Status</t>
  </si>
  <si>
    <t>Completed</t>
  </si>
  <si>
    <t>Pending</t>
  </si>
  <si>
    <t>Proposed</t>
  </si>
  <si>
    <t>Country</t>
  </si>
  <si>
    <t>El Salvador</t>
  </si>
  <si>
    <t>Honduras</t>
  </si>
  <si>
    <t>Mexico</t>
  </si>
  <si>
    <t>Ukraine</t>
  </si>
  <si>
    <t>Chile</t>
  </si>
  <si>
    <t>India</t>
  </si>
  <si>
    <t>Peru</t>
  </si>
  <si>
    <t>Zambia</t>
  </si>
  <si>
    <t>Organization A</t>
  </si>
  <si>
    <t>Organization B</t>
  </si>
  <si>
    <t>Project A</t>
  </si>
  <si>
    <t>Project description</t>
  </si>
  <si>
    <t>Project B</t>
  </si>
  <si>
    <t>Project C</t>
  </si>
  <si>
    <t>Project D</t>
  </si>
  <si>
    <t>Project E</t>
  </si>
  <si>
    <t>Project F</t>
  </si>
  <si>
    <t>Restricted or Unrestricted</t>
  </si>
  <si>
    <t>Restricted</t>
  </si>
  <si>
    <t>Unrestricted</t>
  </si>
  <si>
    <t>Renewal or New</t>
  </si>
  <si>
    <t>Renewal</t>
  </si>
  <si>
    <t>New</t>
  </si>
  <si>
    <t>Ann Emery</t>
  </si>
  <si>
    <t>Gwen Grantmaker</t>
  </si>
  <si>
    <t>Frank Funder</t>
  </si>
  <si>
    <t>Organization C</t>
  </si>
  <si>
    <t>Project G</t>
  </si>
  <si>
    <t>Project H</t>
  </si>
  <si>
    <t>Organization D</t>
  </si>
  <si>
    <t>Organization E</t>
  </si>
  <si>
    <t>Organization F</t>
  </si>
  <si>
    <t>Project I</t>
  </si>
  <si>
    <t>Project J</t>
  </si>
  <si>
    <t>Project K</t>
  </si>
  <si>
    <t>Project L</t>
  </si>
  <si>
    <t>Project M</t>
  </si>
  <si>
    <t>Project R</t>
  </si>
  <si>
    <t>Project U</t>
  </si>
  <si>
    <t>Primary Geography</t>
  </si>
  <si>
    <t>Urban</t>
  </si>
  <si>
    <t>Rural</t>
  </si>
  <si>
    <t>Suburban</t>
  </si>
  <si>
    <t>Organization G</t>
  </si>
  <si>
    <t>Project N</t>
  </si>
  <si>
    <t>Requested Amount</t>
  </si>
  <si>
    <t>Funded Amount</t>
  </si>
  <si>
    <t>URBAN</t>
  </si>
  <si>
    <t>RURAL</t>
  </si>
  <si>
    <t>rural</t>
  </si>
  <si>
    <t>urban</t>
  </si>
  <si>
    <t>SUBURBAN</t>
  </si>
  <si>
    <t>Primary Geography - Proper</t>
  </si>
  <si>
    <t>Row Labels</t>
  </si>
  <si>
    <t>Grand Total</t>
  </si>
  <si>
    <t>Project O</t>
  </si>
  <si>
    <t>Project P</t>
  </si>
  <si>
    <t>Project Q</t>
  </si>
  <si>
    <t>Sum of Funded Amount</t>
  </si>
  <si>
    <t>Grantmaking Dashboard</t>
  </si>
  <si>
    <t>Explore</t>
  </si>
  <si>
    <t>Funding per Grantee</t>
  </si>
  <si>
    <t>Funding by Geography</t>
  </si>
  <si>
    <t>Total Funding per Grantee</t>
  </si>
  <si>
    <t>Total Funding by Geography</t>
  </si>
  <si>
    <t>Start Year</t>
  </si>
  <si>
    <t>Start Date</t>
  </si>
  <si>
    <t>End Date</t>
  </si>
  <si>
    <t>Funding Over Time</t>
  </si>
  <si>
    <t>Restricted vs. Unrestricted Funding</t>
  </si>
  <si>
    <t>This dashboard summarizes our grantmaking from 2021 through 2024.</t>
  </si>
  <si>
    <t>Helper Cells for dashboard sentences:</t>
  </si>
  <si>
    <t>Number of grantees</t>
  </si>
  <si>
    <t>Organization H</t>
  </si>
  <si>
    <t>Project S</t>
  </si>
  <si>
    <t>Project T</t>
  </si>
  <si>
    <t>Project V</t>
  </si>
  <si>
    <t>Project W</t>
  </si>
  <si>
    <t>Grantee or grantees</t>
  </si>
  <si>
    <t>Project X</t>
  </si>
  <si>
    <t>Project Y</t>
  </si>
  <si>
    <t>Project Z</t>
  </si>
  <si>
    <t>Project AA</t>
  </si>
  <si>
    <t>Project AB</t>
  </si>
  <si>
    <t>Project AC</t>
  </si>
  <si>
    <t>Project AD</t>
  </si>
  <si>
    <t>Project AE</t>
  </si>
  <si>
    <t>Project AF</t>
  </si>
  <si>
    <t>Helper Cells for bar chart:</t>
  </si>
  <si>
    <t>Highest amount:</t>
  </si>
  <si>
    <t>Highest geography:</t>
  </si>
  <si>
    <t>Total funding</t>
  </si>
  <si>
    <t xml:space="preserve">% </t>
  </si>
  <si>
    <t>Helper Cells for column chart:</t>
  </si>
  <si>
    <t>Unrestricted vs. Restricted Funding</t>
  </si>
  <si>
    <t>Funding by Year</t>
  </si>
  <si>
    <t>Staff Member</t>
  </si>
  <si>
    <t>Ann K. Emery</t>
  </si>
  <si>
    <t>My Goal</t>
  </si>
  <si>
    <t>Beginner</t>
  </si>
  <si>
    <t>Intermediate</t>
  </si>
  <si>
    <t>Advanced</t>
  </si>
  <si>
    <t>Status - Completed vs. Not</t>
  </si>
  <si>
    <t>2021</t>
  </si>
  <si>
    <t>2022</t>
  </si>
  <si>
    <t>2023</t>
  </si>
  <si>
    <t>2024</t>
  </si>
  <si>
    <t>Supporting Caregivers in the Community</t>
  </si>
  <si>
    <t>Health &amp; Wellness</t>
  </si>
  <si>
    <t>Early Childhood</t>
  </si>
  <si>
    <t>Depict Data Studio</t>
  </si>
  <si>
    <t>Contact</t>
  </si>
  <si>
    <t>Blog</t>
  </si>
  <si>
    <t>https://depictdatastudio.com/</t>
  </si>
  <si>
    <t>LinkedIn</t>
  </si>
  <si>
    <t>https://www.linkedin.com/in/annkemery/</t>
  </si>
  <si>
    <t>Data Training</t>
  </si>
  <si>
    <t>Courses</t>
  </si>
  <si>
    <t>https://courses.depictdatastudio.com/</t>
  </si>
  <si>
    <t>Private Workshops</t>
  </si>
  <si>
    <t>https://depictdatastudio.com/workshops/</t>
  </si>
  <si>
    <t>Keynotes</t>
  </si>
  <si>
    <t>https://depictdatastudio.com/keynotes/</t>
  </si>
  <si>
    <t>Let's move you up a half-step.</t>
  </si>
  <si>
    <t>"I dread using Excel."</t>
  </si>
  <si>
    <t>"I don't know where to start."</t>
  </si>
  <si>
    <t>"I've never heard of pivot tables."</t>
  </si>
  <si>
    <t>"I've heard of pivot tables/pivot charts/slicers, but haven't used them."</t>
  </si>
  <si>
    <t>"I have a general sense of how to use pivot tables/pivot charts/slicers."</t>
  </si>
  <si>
    <t>"I tried making an interactive dashboard, but got stuck."</t>
  </si>
  <si>
    <t>"I need a refresher."</t>
  </si>
  <si>
    <t>"I could teach someone else how to make interactive dashboards in Excel."</t>
  </si>
  <si>
    <t>"I make interactive dashboards all the time."</t>
  </si>
  <si>
    <t>How to Make Interactive Dashboards in Excel</t>
  </si>
  <si>
    <t>You'll need to link these 4 elements:</t>
  </si>
  <si>
    <t>❶ Dataset</t>
  </si>
  <si>
    <r>
      <t xml:space="preserve">Build a Single </t>
    </r>
    <r>
      <rPr>
        <b/>
        <i/>
        <sz val="12"/>
        <color theme="4"/>
        <rFont val="Montserrat"/>
        <scheme val="minor"/>
      </rPr>
      <t xml:space="preserve">Contiguous </t>
    </r>
    <r>
      <rPr>
        <b/>
        <sz val="12"/>
        <color theme="4"/>
        <rFont val="Montserrat"/>
        <scheme val="minor"/>
      </rPr>
      <t>Dataset</t>
    </r>
  </si>
  <si>
    <t>Blog post:</t>
  </si>
  <si>
    <t>https://depictdatastudio.com/contiguous-datasets-a-critical-prerequisite-for-useful-data-visualization/</t>
  </si>
  <si>
    <t>Recommended: Use an Excel Table</t>
  </si>
  <si>
    <t>Terminology:</t>
  </si>
  <si>
    <r>
      <rPr>
        <b/>
        <sz val="11"/>
        <color theme="1"/>
        <rFont val="Montserrat"/>
        <scheme val="minor"/>
      </rPr>
      <t>t</t>
    </r>
    <r>
      <rPr>
        <sz val="11"/>
        <color theme="1"/>
        <rFont val="Montserrat"/>
        <scheme val="minor"/>
      </rPr>
      <t>able: Generic term for a collection of rows and columns</t>
    </r>
  </si>
  <si>
    <r>
      <rPr>
        <b/>
        <sz val="11"/>
        <color theme="1"/>
        <rFont val="Montserrat"/>
        <scheme val="minor"/>
      </rPr>
      <t>T</t>
    </r>
    <r>
      <rPr>
        <sz val="11"/>
        <color theme="1"/>
        <rFont val="Montserrat"/>
        <scheme val="minor"/>
      </rPr>
      <t>able: A specific feature of Excel</t>
    </r>
  </si>
  <si>
    <t>Benefits of Excel Tables:</t>
  </si>
  <si>
    <r>
      <t xml:space="preserve">Easy to </t>
    </r>
    <r>
      <rPr>
        <i/>
        <sz val="11"/>
        <color theme="1"/>
        <rFont val="Montserrat"/>
        <scheme val="minor"/>
      </rPr>
      <t>append</t>
    </r>
    <r>
      <rPr>
        <sz val="11"/>
        <color theme="1"/>
        <rFont val="Montserrat"/>
        <scheme val="minor"/>
      </rPr>
      <t xml:space="preserve"> datasets for recurring analyses (to have a single contiguous dataset)</t>
    </r>
  </si>
  <si>
    <t>Adds frozen panes, filters, and easy calculations</t>
  </si>
  <si>
    <t>Less likely to have typos in formulas</t>
  </si>
  <si>
    <t>Recode Variables</t>
  </si>
  <si>
    <t>Tips:</t>
  </si>
  <si>
    <t>Anything that might be graphed… needs its own column!</t>
  </si>
  <si>
    <r>
      <t xml:space="preserve">Add TONS of new columns off to the right in </t>
    </r>
    <r>
      <rPr>
        <sz val="11"/>
        <color rgb="FFFF0000"/>
        <rFont val="Montserrat"/>
        <scheme val="minor"/>
      </rPr>
      <t>bright red</t>
    </r>
    <r>
      <rPr>
        <sz val="11"/>
        <color theme="1"/>
        <rFont val="Montserrat"/>
        <family val="2"/>
        <scheme val="minor"/>
      </rPr>
      <t>.</t>
    </r>
  </si>
  <si>
    <t>Let's practice:</t>
  </si>
  <si>
    <r>
      <rPr>
        <sz val="18"/>
        <color theme="0"/>
        <rFont val="Calibri"/>
        <family val="2"/>
      </rPr>
      <t>❷</t>
    </r>
    <r>
      <rPr>
        <b/>
        <sz val="18"/>
        <color theme="0"/>
        <rFont val="Montserrat"/>
        <family val="2"/>
      </rPr>
      <t xml:space="preserve"> Tabulate the Dataset</t>
    </r>
    <r>
      <rPr>
        <b/>
        <sz val="18"/>
        <color theme="0"/>
        <rFont val="Montserrat"/>
      </rPr>
      <t xml:space="preserve"> with Pivot Tables</t>
    </r>
  </si>
  <si>
    <t>I love using pivot tables for this type of dataset—where every variable is structured a little bit differently. In other words, we’ve got a mix of numbers, categories, dates, and so on, so using a different formula to summarize every column is time-consuming and error-prone.</t>
  </si>
  <si>
    <t>Ensure that Pivot Table Prerequisites are Met</t>
  </si>
  <si>
    <t>There are two main requirements:</t>
  </si>
  <si>
    <t>Every column must have a label.</t>
  </si>
  <si>
    <t>Contiguous cells (No completely empty rows or columns; Swiss cheese pattern okay).</t>
  </si>
  <si>
    <t>Insert a Pivot Table</t>
  </si>
  <si>
    <t>Click on the upper left corner of your clean data (usually, but not always, cell A1).</t>
  </si>
  <si>
    <t>Insert --&gt; Pivot Table</t>
  </si>
  <si>
    <r>
      <rPr>
        <i/>
        <sz val="11"/>
        <color rgb="FF000000"/>
        <rFont val="Montserrat"/>
        <scheme val="minor"/>
      </rPr>
      <t xml:space="preserve">Location: New Worksheet </t>
    </r>
    <r>
      <rPr>
        <sz val="11"/>
        <color rgb="FF000000"/>
        <rFont val="Montserrat"/>
        <scheme val="minor"/>
      </rPr>
      <t xml:space="preserve">(for the first one) and </t>
    </r>
    <r>
      <rPr>
        <i/>
        <sz val="11"/>
        <color rgb="FF000000"/>
        <rFont val="Montserrat"/>
        <scheme val="minor"/>
      </rPr>
      <t>Existing Worksheet</t>
    </r>
    <r>
      <rPr>
        <sz val="11"/>
        <color rgb="FF000000"/>
        <rFont val="Montserrat"/>
        <scheme val="minor"/>
      </rPr>
      <t xml:space="preserve"> (for the dozens of tables after that)</t>
    </r>
  </si>
  <si>
    <t>Familiarize Yourself with the New Pivot Sheet</t>
  </si>
  <si>
    <t>Pivot Table Fields</t>
  </si>
  <si>
    <t>Filters</t>
  </si>
  <si>
    <t>Columns</t>
  </si>
  <si>
    <t>Rows</t>
  </si>
  <si>
    <t>Values</t>
  </si>
  <si>
    <t>Drag and Drop Your Variables!</t>
  </si>
  <si>
    <r>
      <rPr>
        <b/>
        <i/>
        <sz val="12"/>
        <color theme="4"/>
        <rFont val="Montserrat"/>
        <scheme val="minor"/>
      </rPr>
      <t>Refresh</t>
    </r>
    <r>
      <rPr>
        <b/>
        <sz val="12"/>
        <color theme="4"/>
        <rFont val="Montserrat"/>
        <family val="2"/>
        <scheme val="minor"/>
      </rPr>
      <t xml:space="preserve"> the pivot table(s) as needed.</t>
    </r>
  </si>
  <si>
    <r>
      <rPr>
        <b/>
        <i/>
        <sz val="12"/>
        <color theme="4"/>
        <rFont val="Montserrat"/>
        <scheme val="minor"/>
      </rPr>
      <t>Rename</t>
    </r>
    <r>
      <rPr>
        <b/>
        <sz val="12"/>
        <color theme="4"/>
        <rFont val="Montserrat"/>
        <scheme val="minor"/>
      </rPr>
      <t xml:space="preserve"> each pivot table to stay organized.</t>
    </r>
  </si>
  <si>
    <r>
      <t xml:space="preserve">Adjust the </t>
    </r>
    <r>
      <rPr>
        <b/>
        <i/>
        <sz val="12"/>
        <color theme="4"/>
        <rFont val="Montserrat"/>
        <scheme val="minor"/>
      </rPr>
      <t>Options</t>
    </r>
    <r>
      <rPr>
        <b/>
        <sz val="12"/>
        <color theme="4"/>
        <rFont val="Montserrat"/>
        <scheme val="minor"/>
      </rPr>
      <t xml:space="preserve"> as needed.</t>
    </r>
  </si>
  <si>
    <r>
      <rPr>
        <sz val="18"/>
        <color theme="0"/>
        <rFont val="Calibri"/>
        <family val="2"/>
      </rPr>
      <t>❸</t>
    </r>
    <r>
      <rPr>
        <b/>
        <sz val="18"/>
        <color theme="0"/>
        <rFont val="Montserrat"/>
        <family val="2"/>
      </rPr>
      <t xml:space="preserve"> Pivot Charts</t>
    </r>
  </si>
  <si>
    <t/>
  </si>
  <si>
    <t>WAIT! Make sure you're making the right type of dashboard:</t>
  </si>
  <si>
    <r>
      <rPr>
        <b/>
        <sz val="11"/>
        <color theme="1"/>
        <rFont val="Montserrat"/>
        <scheme val="minor"/>
      </rPr>
      <t>Interactive</t>
    </r>
    <r>
      <rPr>
        <sz val="11"/>
        <color theme="1"/>
        <rFont val="Montserrat"/>
        <family val="2"/>
        <scheme val="minor"/>
      </rPr>
      <t xml:space="preserve"> visualizations work great for </t>
    </r>
    <r>
      <rPr>
        <b/>
        <sz val="11"/>
        <color theme="1"/>
        <rFont val="Montserrat"/>
        <scheme val="minor"/>
      </rPr>
      <t>technical</t>
    </r>
    <r>
      <rPr>
        <sz val="11"/>
        <color theme="1"/>
        <rFont val="Montserrat"/>
        <family val="2"/>
        <scheme val="minor"/>
      </rPr>
      <t xml:space="preserve"> audiences with</t>
    </r>
    <r>
      <rPr>
        <b/>
        <sz val="11"/>
        <color theme="1"/>
        <rFont val="Montserrat"/>
        <scheme val="minor"/>
      </rPr>
      <t xml:space="preserve"> time to spare</t>
    </r>
    <r>
      <rPr>
        <sz val="11"/>
        <color theme="1"/>
        <rFont val="Montserrat"/>
        <family val="2"/>
        <scheme val="minor"/>
      </rPr>
      <t>:</t>
    </r>
  </si>
  <si>
    <t>Use pivot tables, pivot charts, &amp; slicers.</t>
  </si>
  <si>
    <r>
      <rPr>
        <b/>
        <sz val="11"/>
        <color theme="1"/>
        <rFont val="Montserrat"/>
        <scheme val="minor"/>
      </rPr>
      <t>Static</t>
    </r>
    <r>
      <rPr>
        <sz val="11"/>
        <color theme="1"/>
        <rFont val="Montserrat"/>
        <scheme val="minor"/>
      </rPr>
      <t xml:space="preserve"> visualizations (one-pagers, infographics, reports, slides) work great for </t>
    </r>
    <r>
      <rPr>
        <b/>
        <sz val="11"/>
        <color theme="1"/>
        <rFont val="Montserrat"/>
        <scheme val="minor"/>
      </rPr>
      <t>non-technical</t>
    </r>
    <r>
      <rPr>
        <sz val="11"/>
        <color theme="1"/>
        <rFont val="Montserrat"/>
        <scheme val="minor"/>
      </rPr>
      <t xml:space="preserve"> or </t>
    </r>
    <r>
      <rPr>
        <b/>
        <sz val="11"/>
        <color theme="1"/>
        <rFont val="Montserrat"/>
        <scheme val="minor"/>
      </rPr>
      <t>busy</t>
    </r>
    <r>
      <rPr>
        <sz val="11"/>
        <color theme="1"/>
        <rFont val="Montserrat"/>
        <scheme val="minor"/>
      </rPr>
      <t xml:space="preserve"> audiences:</t>
    </r>
  </si>
  <si>
    <t>Beginners: Use pivot tables &amp; pivot charts.</t>
  </si>
  <si>
    <t>Advanced spreadsheet users: Use regular tables (with formulas) &amp; regular charts.</t>
  </si>
  <si>
    <t>Now let's make an interactive dashboard:</t>
  </si>
  <si>
    <t>Make a couple charts:</t>
  </si>
  <si>
    <t>Click on one of the pivot tables.</t>
  </si>
  <si>
    <t>Insert --&gt; Pivot Chart.</t>
  </si>
  <si>
    <t>Use Helper Cells to have more control over chart types and formatting</t>
  </si>
  <si>
    <t>(e.g., Helper Cells to build a map indirectly from a pivot table)</t>
  </si>
  <si>
    <t>Move the charts to the dashboard sheet.</t>
  </si>
  <si>
    <t>Format format format!</t>
  </si>
  <si>
    <r>
      <t>Best practices for</t>
    </r>
    <r>
      <rPr>
        <b/>
        <sz val="11"/>
        <color theme="1"/>
        <rFont val="Montserrat"/>
        <scheme val="minor"/>
      </rPr>
      <t xml:space="preserve"> color:</t>
    </r>
  </si>
  <si>
    <t>Brand colors</t>
  </si>
  <si>
    <t>Colorblindness</t>
  </si>
  <si>
    <t>Color contrast</t>
  </si>
  <si>
    <t>Grayscale printing (outline touching shapes in white)</t>
  </si>
  <si>
    <t>Intuitive colors (binary, sequential, diverging, categorical)</t>
  </si>
  <si>
    <r>
      <t>Best practices for</t>
    </r>
    <r>
      <rPr>
        <b/>
        <sz val="11"/>
        <color theme="1"/>
        <rFont val="Montserrat"/>
        <scheme val="minor"/>
      </rPr>
      <t xml:space="preserve"> text:</t>
    </r>
  </si>
  <si>
    <t>Brand fonts</t>
  </si>
  <si>
    <t>Left-align text; right-align numbers</t>
  </si>
  <si>
    <t>Horizontal text</t>
  </si>
  <si>
    <t>Avoid ALL CAPS</t>
  </si>
  <si>
    <t>Decorate sparingly (italics, underlines, bold)</t>
  </si>
  <si>
    <t>Text hierarchy with built-in styles</t>
  </si>
  <si>
    <t>Intro text at the top</t>
  </si>
  <si>
    <t>Explanatory text (concatenated)</t>
  </si>
  <si>
    <t>Contact info</t>
  </si>
  <si>
    <t>Page numbers</t>
  </si>
  <si>
    <r>
      <rPr>
        <b/>
        <sz val="18"/>
        <color theme="0"/>
        <rFont val="Calibri"/>
        <family val="2"/>
      </rPr>
      <t>❹</t>
    </r>
    <r>
      <rPr>
        <b/>
        <sz val="25.2"/>
        <color theme="0"/>
        <rFont val="Montserrat"/>
        <family val="2"/>
      </rPr>
      <t xml:space="preserve"> </t>
    </r>
    <r>
      <rPr>
        <b/>
        <sz val="18"/>
        <color theme="0"/>
        <rFont val="Montserrat"/>
        <family val="2"/>
      </rPr>
      <t>Slicers</t>
    </r>
  </si>
  <si>
    <t xml:space="preserve">Make a slicer(s): </t>
  </si>
  <si>
    <t>Click on one of the pivot charts.</t>
  </si>
  <si>
    <t>Insert --&gt; Slicer.</t>
  </si>
  <si>
    <r>
      <t xml:space="preserve">Choose which variable to slice by (e.g., </t>
    </r>
    <r>
      <rPr>
        <i/>
        <sz val="11"/>
        <color theme="1"/>
        <rFont val="Montserrat"/>
        <scheme val="minor"/>
      </rPr>
      <t>Program Site</t>
    </r>
    <r>
      <rPr>
        <sz val="11"/>
        <color theme="1"/>
        <rFont val="Montserrat"/>
        <family val="2"/>
        <scheme val="minor"/>
      </rPr>
      <t>).</t>
    </r>
  </si>
  <si>
    <t>Connect the slicer to all the charts.</t>
  </si>
  <si>
    <t>Click on the slicer to activate it.</t>
  </si>
  <si>
    <t>Slicer --&gt; Report Connections.</t>
  </si>
  <si>
    <t xml:space="preserve">Format the slicer as needed. </t>
  </si>
  <si>
    <t>(color, size, etc.)</t>
  </si>
  <si>
    <r>
      <t xml:space="preserve">Drag </t>
    </r>
    <r>
      <rPr>
        <i/>
        <sz val="11"/>
        <color theme="1"/>
        <rFont val="Montserrat"/>
        <scheme val="minor"/>
      </rPr>
      <t xml:space="preserve">Funded Amount </t>
    </r>
    <r>
      <rPr>
        <sz val="11"/>
        <color theme="1"/>
        <rFont val="Montserrat"/>
        <scheme val="minor"/>
      </rPr>
      <t xml:space="preserve">into </t>
    </r>
    <r>
      <rPr>
        <i/>
        <sz val="11"/>
        <color theme="1"/>
        <rFont val="Montserrat"/>
        <scheme val="minor"/>
      </rPr>
      <t>Values</t>
    </r>
  </si>
  <si>
    <r>
      <t xml:space="preserve">Drag </t>
    </r>
    <r>
      <rPr>
        <i/>
        <sz val="11"/>
        <color theme="1"/>
        <rFont val="Montserrat"/>
        <scheme val="minor"/>
      </rPr>
      <t>Organization</t>
    </r>
    <r>
      <rPr>
        <sz val="11"/>
        <color theme="1"/>
        <rFont val="Montserrat"/>
        <scheme val="minor"/>
      </rPr>
      <t xml:space="preserve"> into Rows</t>
    </r>
  </si>
  <si>
    <t>How much funding was given by…</t>
  </si>
  <si>
    <t>Organization</t>
  </si>
  <si>
    <t>Geography</t>
  </si>
  <si>
    <t>Over time (start year of grant)</t>
  </si>
  <si>
    <t>City, State</t>
  </si>
  <si>
    <t>New York, NY</t>
  </si>
  <si>
    <t>Los Angeles, CA</t>
  </si>
  <si>
    <t>City</t>
  </si>
  <si>
    <t>State</t>
  </si>
  <si>
    <t>City (State)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</si>
</sst>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41" x14ac:knownFonts="1">
    <font>
      <sz val="11"/>
      <color theme="1"/>
      <name val="Montserrat"/>
      <family val="2"/>
      <scheme val="minor"/>
    </font>
    <font>
      <b/>
      <sz val="11"/>
      <color theme="1"/>
      <name val="Montserrat"/>
      <family val="2"/>
      <scheme val="minor"/>
    </font>
    <font>
      <sz val="11"/>
      <color theme="1"/>
      <name val="Montserrat"/>
      <family val="2"/>
      <scheme val="minor"/>
    </font>
    <font>
      <b/>
      <sz val="15"/>
      <color theme="3"/>
      <name val="Montserrat"/>
      <family val="2"/>
      <scheme val="minor"/>
    </font>
    <font>
      <b/>
      <sz val="13"/>
      <color theme="3"/>
      <name val="Montserrat"/>
      <family val="2"/>
      <scheme val="minor"/>
    </font>
    <font>
      <b/>
      <sz val="11"/>
      <color theme="3"/>
      <name val="Montserrat"/>
      <family val="2"/>
      <scheme val="minor"/>
    </font>
    <font>
      <b/>
      <sz val="18"/>
      <color theme="3"/>
      <name val="Montserrat"/>
      <family val="2"/>
      <scheme val="major"/>
    </font>
    <font>
      <b/>
      <sz val="15"/>
      <color theme="7" tint="-0.249977111117893"/>
      <name val="Montserrat"/>
      <family val="2"/>
      <scheme val="minor"/>
    </font>
    <font>
      <b/>
      <sz val="15"/>
      <color theme="5" tint="-0.249977111117893"/>
      <name val="Montserrat"/>
      <family val="2"/>
      <scheme val="minor"/>
    </font>
    <font>
      <u/>
      <sz val="11"/>
      <color theme="10"/>
      <name val="Montserrat"/>
      <family val="2"/>
      <scheme val="minor"/>
    </font>
    <font>
      <b/>
      <sz val="18"/>
      <name val="Montserrat"/>
      <family val="2"/>
      <scheme val="major"/>
    </font>
    <font>
      <b/>
      <sz val="15"/>
      <name val="Montserrat"/>
      <family val="2"/>
      <scheme val="minor"/>
    </font>
    <font>
      <b/>
      <sz val="15"/>
      <color theme="4" tint="-0.249977111117893"/>
      <name val="Montserrat"/>
      <family val="2"/>
      <scheme val="minor"/>
    </font>
    <font>
      <b/>
      <sz val="15"/>
      <color theme="6" tint="-0.249977111117893"/>
      <name val="Montserrat"/>
      <family val="2"/>
      <scheme val="minor"/>
    </font>
    <font>
      <sz val="11"/>
      <color rgb="FFFF0000"/>
      <name val="Montserrat"/>
      <family val="2"/>
      <scheme val="minor"/>
    </font>
    <font>
      <b/>
      <sz val="11"/>
      <color rgb="FFFF0000"/>
      <name val="Montserrat"/>
      <family val="2"/>
      <scheme val="minor"/>
    </font>
    <font>
      <sz val="11"/>
      <name val="Montserrat"/>
      <family val="2"/>
      <scheme val="minor"/>
    </font>
    <font>
      <b/>
      <sz val="24"/>
      <name val="Montserrat"/>
      <family val="2"/>
      <scheme val="major"/>
    </font>
    <font>
      <b/>
      <sz val="16"/>
      <color theme="4"/>
      <name val="Montserrat"/>
      <family val="2"/>
      <scheme val="minor"/>
    </font>
    <font>
      <b/>
      <sz val="18"/>
      <color theme="0"/>
      <name val="Montserrat"/>
      <scheme val="minor"/>
    </font>
    <font>
      <sz val="11"/>
      <color theme="0"/>
      <name val="Montserrat"/>
      <scheme val="minor"/>
    </font>
    <font>
      <sz val="11"/>
      <color theme="4"/>
      <name val="Calibri"/>
      <family val="2"/>
    </font>
    <font>
      <sz val="11"/>
      <color theme="4"/>
      <name val="Montserrat"/>
      <family val="2"/>
      <scheme val="minor"/>
    </font>
    <font>
      <b/>
      <sz val="11"/>
      <color theme="4"/>
      <name val="Montserrat"/>
      <scheme val="minor"/>
    </font>
    <font>
      <sz val="11"/>
      <color theme="1"/>
      <name val="Montserrat"/>
      <scheme val="minor"/>
    </font>
    <font>
      <b/>
      <sz val="16"/>
      <color theme="0"/>
      <name val="Montserrat"/>
      <family val="2"/>
      <scheme val="minor"/>
    </font>
    <font>
      <b/>
      <sz val="12"/>
      <color theme="4"/>
      <name val="Montserrat"/>
      <family val="2"/>
      <scheme val="minor"/>
    </font>
    <font>
      <b/>
      <sz val="12"/>
      <color theme="4"/>
      <name val="Montserrat"/>
      <scheme val="minor"/>
    </font>
    <font>
      <b/>
      <i/>
      <sz val="12"/>
      <color theme="4"/>
      <name val="Montserrat"/>
      <scheme val="minor"/>
    </font>
    <font>
      <b/>
      <sz val="11"/>
      <color theme="1"/>
      <name val="Montserrat"/>
      <scheme val="minor"/>
    </font>
    <font>
      <i/>
      <sz val="11"/>
      <color theme="1"/>
      <name val="Montserrat"/>
      <scheme val="minor"/>
    </font>
    <font>
      <sz val="11"/>
      <color rgb="FFFF0000"/>
      <name val="Montserrat"/>
      <scheme val="minor"/>
    </font>
    <font>
      <b/>
      <sz val="18"/>
      <color theme="0"/>
      <name val="Montserrat"/>
      <family val="2"/>
    </font>
    <font>
      <sz val="18"/>
      <color theme="0"/>
      <name val="Calibri"/>
      <family val="2"/>
    </font>
    <font>
      <b/>
      <sz val="18"/>
      <color theme="0"/>
      <name val="Montserrat"/>
    </font>
    <font>
      <b/>
      <sz val="18"/>
      <color theme="0"/>
      <name val="Montserrat"/>
      <family val="2"/>
      <scheme val="minor"/>
    </font>
    <font>
      <sz val="11"/>
      <color rgb="FF000000"/>
      <name val="Montserrat"/>
      <scheme val="minor"/>
    </font>
    <font>
      <i/>
      <sz val="11"/>
      <color rgb="FF000000"/>
      <name val="Montserrat"/>
      <scheme val="minor"/>
    </font>
    <font>
      <b/>
      <sz val="18"/>
      <color theme="0"/>
      <name val="Calibri"/>
      <family val="2"/>
    </font>
    <font>
      <b/>
      <sz val="25.2"/>
      <color theme="0"/>
      <name val="Montserrat"/>
      <family val="2"/>
    </font>
    <font>
      <b/>
      <sz val="11"/>
      <color theme="0"/>
      <name val="Montserrat"/>
      <family val="2"/>
      <scheme val="minor"/>
    </font>
  </fonts>
  <fills count="3">
    <fill>
      <patternFill patternType="none"/>
    </fill>
    <fill>
      <patternFill patternType="gray125"/>
    </fill>
    <fill>
      <patternFill patternType="solid">
        <fgColor theme="4"/>
        <bgColor indexed="64"/>
      </patternFill>
    </fill>
  </fills>
  <borders count="1">
    <border>
      <left/>
      <right/>
      <top/>
      <bottom/>
      <diagonal/>
    </border>
  </borders>
  <cellStyleXfs count="11">
    <xf numFmtId="0" fontId="0" fillId="0" borderId="0"/>
    <xf numFmtId="9" fontId="2" fillId="0" borderId="0" applyFont="0" applyFill="0" applyBorder="0" applyAlignment="0" applyProtection="0"/>
    <xf numFmtId="0" fontId="6" fillId="0" borderId="0" applyNumberFormat="0" applyFill="0" applyBorder="0" applyAlignment="0" applyProtection="0"/>
    <xf numFmtId="0" fontId="3" fillId="0" borderId="0" applyNumberFormat="0" applyFill="0" applyAlignment="0" applyProtection="0"/>
    <xf numFmtId="0" fontId="4" fillId="0" borderId="0" applyNumberFormat="0" applyFill="0" applyAlignment="0" applyProtection="0"/>
    <xf numFmtId="0" fontId="5" fillId="0" borderId="0" applyNumberFormat="0" applyFill="0" applyAlignment="0" applyProtection="0"/>
    <xf numFmtId="0" fontId="9" fillId="0" borderId="0" applyNumberFormat="0" applyFill="0" applyBorder="0" applyAlignment="0" applyProtection="0"/>
    <xf numFmtId="0" fontId="17" fillId="0" borderId="0" applyNumberFormat="0" applyFill="0" applyAlignment="0" applyProtection="0"/>
    <xf numFmtId="0" fontId="18" fillId="0" borderId="0" applyNumberFormat="0" applyFill="0" applyAlignment="0" applyProtection="0"/>
    <xf numFmtId="0" fontId="2" fillId="0" borderId="0"/>
    <xf numFmtId="0" fontId="26" fillId="0" borderId="0" applyNumberFormat="0" applyFill="0" applyAlignment="0" applyProtection="0"/>
  </cellStyleXfs>
  <cellXfs count="62">
    <xf numFmtId="0" fontId="0" fillId="0" borderId="0" xfId="0"/>
    <xf numFmtId="0" fontId="1" fillId="0" borderId="0" xfId="0" applyFont="1"/>
    <xf numFmtId="164" fontId="0" fillId="0" borderId="0" xfId="0" applyNumberFormat="1"/>
    <xf numFmtId="0" fontId="0" fillId="0" borderId="0" xfId="0" applyAlignment="1">
      <alignment horizontal="left"/>
    </xf>
    <xf numFmtId="14" fontId="0" fillId="0" borderId="0" xfId="0" applyNumberFormat="1" applyAlignment="1">
      <alignment horizontal="left"/>
    </xf>
    <xf numFmtId="164" fontId="0" fillId="0" borderId="0" xfId="0" applyNumberFormat="1" applyAlignment="1">
      <alignment horizontal="left"/>
    </xf>
    <xf numFmtId="0" fontId="6" fillId="0" borderId="0" xfId="2"/>
    <xf numFmtId="0" fontId="3" fillId="0" borderId="0" xfId="3"/>
    <xf numFmtId="0" fontId="0" fillId="0" borderId="0" xfId="0" applyAlignment="1">
      <alignment horizontal="left" indent="1"/>
    </xf>
    <xf numFmtId="0" fontId="0" fillId="0" borderId="0" xfId="0" pivotButton="1"/>
    <xf numFmtId="1" fontId="0" fillId="0" borderId="0" xfId="0" applyNumberFormat="1"/>
    <xf numFmtId="0" fontId="7" fillId="0" borderId="0" xfId="3" applyFont="1"/>
    <xf numFmtId="0" fontId="8" fillId="0" borderId="0" xfId="3" applyFont="1"/>
    <xf numFmtId="0" fontId="3" fillId="0" borderId="0" xfId="3" applyAlignment="1">
      <alignment horizontal="left"/>
    </xf>
    <xf numFmtId="0" fontId="0" fillId="0" borderId="0" xfId="0" applyAlignment="1">
      <alignment horizontal="right"/>
    </xf>
    <xf numFmtId="0" fontId="6" fillId="0" borderId="0" xfId="2" applyAlignment="1">
      <alignment horizontal="left"/>
    </xf>
    <xf numFmtId="9" fontId="0" fillId="0" borderId="0" xfId="1" applyFont="1"/>
    <xf numFmtId="0" fontId="9" fillId="0" borderId="0" xfId="6"/>
    <xf numFmtId="0" fontId="10" fillId="0" borderId="0" xfId="2" applyFont="1"/>
    <xf numFmtId="0" fontId="11" fillId="0" borderId="0" xfId="3" applyFont="1"/>
    <xf numFmtId="0" fontId="12" fillId="0" borderId="0" xfId="3" applyFont="1"/>
    <xf numFmtId="0" fontId="13" fillId="0" borderId="0" xfId="3" applyFont="1"/>
    <xf numFmtId="0" fontId="15" fillId="0" borderId="0" xfId="0" applyFont="1" applyAlignment="1">
      <alignment horizontal="left" wrapText="1"/>
    </xf>
    <xf numFmtId="0" fontId="14" fillId="0" borderId="0" xfId="0" applyFont="1" applyAlignment="1">
      <alignment horizontal="left"/>
    </xf>
    <xf numFmtId="1" fontId="14" fillId="0" borderId="0" xfId="0" applyNumberFormat="1" applyFont="1" applyAlignment="1">
      <alignment horizontal="left"/>
    </xf>
    <xf numFmtId="164" fontId="14" fillId="0" borderId="0" xfId="0" applyNumberFormat="1" applyFont="1" applyAlignment="1">
      <alignment horizontal="left"/>
    </xf>
    <xf numFmtId="0" fontId="16" fillId="0" borderId="0" xfId="0" applyFont="1" applyAlignment="1">
      <alignment horizontal="left"/>
    </xf>
    <xf numFmtId="164" fontId="16" fillId="0" borderId="0" xfId="0" applyNumberFormat="1" applyFont="1" applyAlignment="1">
      <alignment horizontal="left"/>
    </xf>
    <xf numFmtId="0" fontId="17" fillId="0" borderId="0" xfId="7"/>
    <xf numFmtId="0" fontId="18" fillId="0" borderId="0" xfId="8"/>
    <xf numFmtId="0" fontId="2" fillId="0" borderId="0" xfId="9"/>
    <xf numFmtId="0" fontId="19" fillId="2" borderId="0" xfId="7" applyFont="1" applyFill="1" applyAlignment="1"/>
    <xf numFmtId="0" fontId="20" fillId="2" borderId="0" xfId="0" applyFont="1" applyFill="1"/>
    <xf numFmtId="0" fontId="21" fillId="0" borderId="0" xfId="0" applyFont="1" applyAlignment="1">
      <alignment horizontal="center"/>
    </xf>
    <xf numFmtId="0" fontId="22" fillId="0" borderId="0" xfId="0" applyFont="1" applyAlignment="1">
      <alignment horizontal="center"/>
    </xf>
    <xf numFmtId="0" fontId="23" fillId="0" borderId="0" xfId="0" applyFont="1" applyAlignment="1">
      <alignment horizontal="center"/>
    </xf>
    <xf numFmtId="0" fontId="24" fillId="0" borderId="0" xfId="0" applyFont="1" applyAlignment="1">
      <alignment horizontal="left" vertical="top" wrapText="1"/>
    </xf>
    <xf numFmtId="0" fontId="0" fillId="0" borderId="0" xfId="0" applyAlignment="1">
      <alignment horizontal="left" vertical="top" wrapText="1"/>
    </xf>
    <xf numFmtId="0" fontId="24" fillId="0" borderId="0" xfId="0" applyFont="1"/>
    <xf numFmtId="0" fontId="25" fillId="2" borderId="0" xfId="8" applyFont="1" applyFill="1" applyAlignment="1"/>
    <xf numFmtId="0" fontId="27" fillId="0" borderId="0" xfId="10" applyFont="1" applyAlignment="1">
      <alignment horizontal="left" vertical="center"/>
    </xf>
    <xf numFmtId="0" fontId="24" fillId="0" borderId="0" xfId="0" applyFont="1" applyAlignment="1">
      <alignment horizontal="left"/>
    </xf>
    <xf numFmtId="0" fontId="9" fillId="0" borderId="0" xfId="6" applyAlignment="1">
      <alignment horizontal="left"/>
    </xf>
    <xf numFmtId="0" fontId="24" fillId="0" borderId="0" xfId="0" applyFont="1" applyAlignment="1">
      <alignment vertical="center"/>
    </xf>
    <xf numFmtId="0" fontId="24" fillId="0" borderId="0" xfId="0" applyFont="1" applyAlignment="1">
      <alignment horizontal="left" vertical="center" indent="1"/>
    </xf>
    <xf numFmtId="0" fontId="24" fillId="0" borderId="0" xfId="0" applyFont="1" applyAlignment="1">
      <alignment horizontal="left" vertical="center"/>
    </xf>
    <xf numFmtId="0" fontId="32" fillId="2" borderId="0" xfId="8" applyFont="1" applyFill="1" applyAlignment="1"/>
    <xf numFmtId="0" fontId="35" fillId="2" borderId="0" xfId="8" applyFont="1" applyFill="1" applyAlignment="1"/>
    <xf numFmtId="0" fontId="36" fillId="0" borderId="0" xfId="0" applyFont="1" applyAlignment="1">
      <alignment vertical="center"/>
    </xf>
    <xf numFmtId="0" fontId="36" fillId="0" borderId="0" xfId="0" applyFont="1" applyAlignment="1">
      <alignment horizontal="left" vertical="center" indent="1"/>
    </xf>
    <xf numFmtId="0" fontId="36" fillId="0" borderId="0" xfId="0" applyFont="1" applyAlignment="1">
      <alignment horizontal="left" vertical="center"/>
    </xf>
    <xf numFmtId="0" fontId="37" fillId="0" borderId="0" xfId="0" applyFont="1" applyAlignment="1">
      <alignment vertical="center"/>
    </xf>
    <xf numFmtId="0" fontId="30" fillId="0" borderId="0" xfId="0" applyFont="1" applyAlignment="1">
      <alignment vertical="center"/>
    </xf>
    <xf numFmtId="0" fontId="24" fillId="0" borderId="0" xfId="0" applyFont="1" applyAlignment="1">
      <alignment horizontal="left" indent="1"/>
    </xf>
    <xf numFmtId="0" fontId="27" fillId="0" borderId="0" xfId="10" applyFont="1" applyAlignment="1">
      <alignment horizontal="left"/>
    </xf>
    <xf numFmtId="0" fontId="26" fillId="0" borderId="0" xfId="10" applyAlignment="1">
      <alignment horizontal="left"/>
    </xf>
    <xf numFmtId="0" fontId="26" fillId="0" borderId="0" xfId="10" applyAlignment="1"/>
    <xf numFmtId="0" fontId="30" fillId="0" borderId="0" xfId="0" applyFont="1" applyAlignment="1">
      <alignment horizontal="left" indent="1"/>
    </xf>
    <xf numFmtId="0" fontId="26" fillId="0" borderId="0" xfId="10"/>
    <xf numFmtId="0" fontId="27" fillId="0" borderId="0" xfId="10" applyFont="1" applyFill="1" applyAlignment="1">
      <alignment horizontal="left" vertical="center"/>
    </xf>
    <xf numFmtId="0" fontId="40" fillId="0" borderId="0" xfId="0" applyFont="1" applyAlignment="1">
      <alignment horizontal="left" wrapText="1"/>
    </xf>
    <xf numFmtId="0" fontId="14" fillId="0" borderId="0" xfId="0" applyFont="1"/>
  </cellXfs>
  <cellStyles count="11">
    <cellStyle name="Heading 1" xfId="3" builtinId="16" customBuiltin="1"/>
    <cellStyle name="Heading 1 2" xfId="8" xr:uid="{11C9C3B4-2061-4A52-8DDA-770653DACFBD}"/>
    <cellStyle name="Heading 2" xfId="4" builtinId="17" customBuiltin="1"/>
    <cellStyle name="Heading 2 2" xfId="10" xr:uid="{31A45233-ED6B-425E-AF8D-B667EBD52C35}"/>
    <cellStyle name="Heading 3" xfId="5" builtinId="18" customBuiltin="1"/>
    <cellStyle name="Hyperlink" xfId="6" builtinId="8"/>
    <cellStyle name="Normal" xfId="0" builtinId="0"/>
    <cellStyle name="Normal 6" xfId="9" xr:uid="{9D5B5A61-7C15-4CE3-B141-C5613D87F478}"/>
    <cellStyle name="Percent" xfId="1" builtinId="5"/>
    <cellStyle name="Title" xfId="2" builtinId="15" customBuiltin="1"/>
    <cellStyle name="Title 2" xfId="7" xr:uid="{A03B03E0-2601-4080-94AD-0EFAD50A371D}"/>
  </cellStyles>
  <dxfs count="30">
    <dxf>
      <numFmt numFmtId="164" formatCode="&quot;$&quot;#,##0"/>
    </dxf>
    <dxf>
      <numFmt numFmtId="164" formatCode="&quot;$&quot;#,##0"/>
    </dxf>
    <dxf>
      <alignment horizontal="left"/>
    </dxf>
    <dxf>
      <alignment horizontal="left"/>
    </dxf>
    <dxf>
      <alignment horizontal="left"/>
    </dxf>
    <dxf>
      <alignment horizontal="left"/>
    </dxf>
    <dxf>
      <numFmt numFmtId="164" formatCode="&quot;$&quot;#,##0"/>
    </dxf>
    <dxf>
      <numFmt numFmtId="164" formatCode="&quot;$&quot;#,##0"/>
    </dxf>
    <dxf>
      <font>
        <strike val="0"/>
        <outline val="0"/>
        <shadow val="0"/>
        <u val="none"/>
        <vertAlign val="baseline"/>
        <sz val="11"/>
        <color rgb="FFFF0000"/>
        <name val="Montserrat"/>
        <family val="2"/>
        <scheme val="minor"/>
      </font>
      <alignment horizontal="left" vertical="bottom" textRotation="0" wrapText="0" indent="0" justifyLastLine="0" shrinkToFit="0" readingOrder="0"/>
    </dxf>
    <dxf>
      <font>
        <strike val="0"/>
        <outline val="0"/>
        <shadow val="0"/>
        <u val="none"/>
        <vertAlign val="baseline"/>
        <sz val="11"/>
        <color rgb="FFFF0000"/>
        <name val="Montserrat"/>
        <family val="2"/>
        <scheme val="minor"/>
      </font>
      <alignment horizontal="left" vertical="bottom" textRotation="0" wrapText="0" indent="0" justifyLastLine="0" shrinkToFit="0" readingOrder="0"/>
    </dxf>
    <dxf>
      <font>
        <strike val="0"/>
        <outline val="0"/>
        <shadow val="0"/>
        <u val="none"/>
        <vertAlign val="baseline"/>
        <sz val="11"/>
        <color rgb="FFFF0000"/>
        <name val="Montserrat"/>
        <family val="2"/>
        <scheme val="minor"/>
      </font>
      <alignment horizontal="left" vertical="bottom" textRotation="0" wrapText="0" indent="0" justifyLastLine="0" shrinkToFit="0" readingOrder="0"/>
    </dxf>
    <dxf>
      <font>
        <strike val="0"/>
        <outline val="0"/>
        <shadow val="0"/>
        <u val="none"/>
        <vertAlign val="baseline"/>
        <sz val="11"/>
        <color rgb="FFFF0000"/>
        <name val="Montserrat"/>
        <family val="2"/>
        <scheme val="minor"/>
      </font>
      <numFmt numFmtId="164" formatCode="&quot;$&quot;#,##0"/>
      <alignment horizontal="left" vertical="bottom" textRotation="0" wrapText="0" indent="0" justifyLastLine="0" shrinkToFit="0" readingOrder="0"/>
    </dxf>
    <dxf>
      <font>
        <strike val="0"/>
        <outline val="0"/>
        <shadow val="0"/>
        <u val="none"/>
        <vertAlign val="baseline"/>
        <sz val="11"/>
        <color rgb="FFFF0000"/>
        <name val="Montserrat"/>
        <family val="2"/>
        <scheme val="minor"/>
      </font>
      <numFmt numFmtId="1" formatCode="0"/>
      <alignment horizontal="left" vertical="bottom" textRotation="0" wrapText="0" indent="0" justifyLastLine="0" shrinkToFit="0" readingOrder="0"/>
    </dxf>
    <dxf>
      <font>
        <strike val="0"/>
        <outline val="0"/>
        <shadow val="0"/>
        <u val="none"/>
        <vertAlign val="baseline"/>
        <sz val="11"/>
        <color rgb="FFFF0000"/>
        <name val="Montserrat"/>
        <family val="2"/>
        <scheme val="minor"/>
      </font>
      <numFmt numFmtId="0" formatCode="General"/>
      <alignment horizontal="left" vertical="bottom" textRotation="0" wrapText="0" indent="0" justifyLastLine="0" shrinkToFit="0" readingOrder="0"/>
    </dxf>
    <dxf>
      <font>
        <b val="0"/>
        <i val="0"/>
        <strike val="0"/>
        <condense val="0"/>
        <extend val="0"/>
        <outline val="0"/>
        <shadow val="0"/>
        <u val="none"/>
        <vertAlign val="baseline"/>
        <sz val="11"/>
        <color auto="1"/>
        <name val="Montserrat"/>
        <family val="2"/>
        <scheme val="minor"/>
      </font>
      <alignment horizontal="left" vertical="bottom" textRotation="0" wrapText="0" indent="0" justifyLastLine="0" shrinkToFit="0" readingOrder="0"/>
    </dxf>
    <dxf>
      <font>
        <strike val="0"/>
        <outline val="0"/>
        <shadow val="0"/>
        <u val="none"/>
        <vertAlign val="baseline"/>
        <sz val="11"/>
        <color auto="1"/>
        <name val="Montserrat"/>
        <family val="2"/>
        <scheme val="minor"/>
      </font>
      <numFmt numFmtId="1" formatCode="0"/>
      <alignment horizontal="left" vertical="bottom" textRotation="0" wrapText="0" indent="0" justifyLastLine="0" shrinkToFit="0" readingOrder="0"/>
    </dxf>
    <dxf>
      <alignment horizontal="left" vertical="bottom" textRotation="0" wrapText="0" indent="0" justifyLastLine="0" shrinkToFit="0" readingOrder="0"/>
    </dxf>
    <dxf>
      <numFmt numFmtId="164" formatCode="&quot;$&quot;#,##0"/>
      <alignment horizontal="left" vertical="bottom" textRotation="0" wrapText="0" indent="0" justifyLastLine="0" shrinkToFit="0" readingOrder="0"/>
    </dxf>
    <dxf>
      <numFmt numFmtId="164" formatCode="&quot;$&quot;#,##0"/>
      <alignment horizontal="left" vertical="bottom" textRotation="0" wrapText="0" indent="0" justifyLastLine="0" shrinkToFit="0" readingOrder="0"/>
    </dxf>
    <dxf>
      <numFmt numFmtId="164" formatCode="&quot;$&quot;#,##0"/>
      <alignment horizontal="left" vertical="bottom" textRotation="0" wrapText="0" indent="0" justifyLastLine="0" shrinkToFit="0" readingOrder="0"/>
    </dxf>
    <dxf>
      <numFmt numFmtId="164" formatCode="&quot;$&quot;#,##0"/>
      <alignment horizontal="left" vertical="bottom" textRotation="0" wrapText="0" indent="0" justifyLastLine="0" shrinkToFit="0" readingOrder="0"/>
    </dxf>
    <dxf>
      <numFmt numFmtId="19" formatCode="m/d/yyyy"/>
      <alignment horizontal="left" vertical="bottom" textRotation="0" wrapText="0" indent="0" justifyLastLine="0" shrinkToFit="0" readingOrder="0"/>
    </dxf>
    <dxf>
      <numFmt numFmtId="19" formatCode="m/d/yyyy"/>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font>
        <b/>
        <i val="0"/>
        <strike val="0"/>
        <condense val="0"/>
        <extend val="0"/>
        <outline val="0"/>
        <shadow val="0"/>
        <u val="none"/>
        <vertAlign val="baseline"/>
        <sz val="11"/>
        <color theme="0"/>
        <name val="Montserrat"/>
        <family val="2"/>
        <scheme val="minor"/>
      </font>
      <alignment horizontal="lef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13" Type="http://schemas.openxmlformats.org/officeDocument/2006/relationships/calcChain" Target="calcChain.xml"/><Relationship Id="rId3" Type="http://schemas.openxmlformats.org/officeDocument/2006/relationships/worksheet" Target="worksheets/sheet3.xml"/><Relationship Id="rId7" Type="http://schemas.microsoft.com/office/2007/relationships/slicerCache" Target="slicerCaches/slicerCache1.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[AnnKEmery_Dashboard-Design_Grantmaking_END.xlsx]2 - Pivot Tables!Year</c:name>
    <c:fmtId val="5"/>
  </c:pivotSource>
  <c:chart>
    <c:autoTitleDeleted val="1"/>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ln w="28575" cap="rnd">
            <a:solidFill>
              <a:schemeClr val="accent3"/>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20156583552055993"/>
          <c:y val="0.10979148439778359"/>
          <c:w val="0.76787860892388449"/>
          <c:h val="0.76605752405949268"/>
        </c:manualLayout>
      </c:layout>
      <c:lineChart>
        <c:grouping val="standard"/>
        <c:varyColors val="0"/>
        <c:ser>
          <c:idx val="0"/>
          <c:order val="0"/>
          <c:tx>
            <c:strRef>
              <c:f>'2 - Pivot Tables'!$B$90</c:f>
              <c:strCache>
                <c:ptCount val="1"/>
                <c:pt idx="0">
                  <c:v>Total</c:v>
                </c:pt>
              </c:strCache>
            </c:strRef>
          </c:tx>
          <c:spPr>
            <a:ln w="28575" cap="rnd">
              <a:solidFill>
                <a:schemeClr val="accent3"/>
              </a:solidFill>
              <a:round/>
            </a:ln>
            <a:effectLst/>
          </c:spPr>
          <c:marker>
            <c:symbol val="none"/>
          </c:marker>
          <c:cat>
            <c:strRef>
              <c:f>'2 - Pivot Tables'!$A$91:$A$95</c:f>
              <c:strCache>
                <c:ptCount val="4"/>
                <c:pt idx="0">
                  <c:v>2021</c:v>
                </c:pt>
                <c:pt idx="1">
                  <c:v>2022</c:v>
                </c:pt>
                <c:pt idx="2">
                  <c:v>2023</c:v>
                </c:pt>
                <c:pt idx="3">
                  <c:v>2024</c:v>
                </c:pt>
              </c:strCache>
            </c:strRef>
          </c:cat>
          <c:val>
            <c:numRef>
              <c:f>'2 - Pivot Tables'!$B$91:$B$95</c:f>
              <c:numCache>
                <c:formatCode>"$"#,##0</c:formatCode>
                <c:ptCount val="4"/>
                <c:pt idx="0">
                  <c:v>22460197</c:v>
                </c:pt>
                <c:pt idx="1">
                  <c:v>23370530</c:v>
                </c:pt>
                <c:pt idx="2">
                  <c:v>28790376</c:v>
                </c:pt>
                <c:pt idx="3">
                  <c:v>22876457</c:v>
                </c:pt>
              </c:numCache>
            </c:numRef>
          </c:val>
          <c:smooth val="0"/>
          <c:extLst>
            <c:ext xmlns:c16="http://schemas.microsoft.com/office/drawing/2014/chart" uri="{C3380CC4-5D6E-409C-BE32-E72D297353CC}">
              <c16:uniqueId val="{00000000-76F6-40C1-8A80-41073EF291D7}"/>
            </c:ext>
          </c:extLst>
        </c:ser>
        <c:dLbls>
          <c:showLegendKey val="0"/>
          <c:showVal val="0"/>
          <c:showCatName val="0"/>
          <c:showSerName val="0"/>
          <c:showPercent val="0"/>
          <c:showBubbleSize val="0"/>
        </c:dLbls>
        <c:smooth val="0"/>
        <c:axId val="580818176"/>
        <c:axId val="580818656"/>
      </c:lineChart>
      <c:catAx>
        <c:axId val="580818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580818656"/>
        <c:crosses val="autoZero"/>
        <c:auto val="1"/>
        <c:lblAlgn val="ctr"/>
        <c:lblOffset val="100"/>
        <c:noMultiLvlLbl val="0"/>
      </c:catAx>
      <c:valAx>
        <c:axId val="580818656"/>
        <c:scaling>
          <c:orientation val="minMax"/>
          <c:max val="30000000"/>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580818176"/>
        <c:crosses val="autoZero"/>
        <c:crossBetween val="between"/>
        <c:majorUnit val="100000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100">
          <a:solidFill>
            <a:sysClr val="windowText" lastClr="000000"/>
          </a:solidFill>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[AnnKEmery_Dashboard-Design_Grantmaking_END.xlsx]2 - Pivot Tables!Unrestricted</c:name>
    <c:fmtId val="5"/>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bg1">
              <a:lumMod val="85000"/>
            </a:schemeClr>
          </a:solidFill>
          <a:ln w="19050">
            <a:solidFill>
              <a:schemeClr val="lt1"/>
            </a:solidFill>
          </a:ln>
          <a:effectLst/>
        </c:spPr>
      </c:pivotFmt>
      <c:pivotFmt>
        <c:idx val="6"/>
        <c:spPr>
          <a:solidFill>
            <a:schemeClr val="accent4"/>
          </a:solidFill>
          <a:ln w="19050">
            <a:solidFill>
              <a:schemeClr val="lt1"/>
            </a:solidFill>
          </a:ln>
          <a:effectLst/>
        </c:spPr>
        <c:dLbl>
          <c:idx val="0"/>
          <c:layout>
            <c:manualLayout>
              <c:x val="0.16944444444444454"/>
              <c:y val="-9.2592592592592587E-2"/>
            </c:manualLayout>
          </c:layout>
          <c:tx>
            <c:rich>
              <a:bodyPr rot="0" spcFirstLastPara="1" vertOverflow="ellipsis" vert="horz" wrap="square" lIns="38100" tIns="19050" rIns="38100" bIns="19050" anchor="ctr" anchorCtr="0">
                <a:spAutoFit/>
              </a:bodyPr>
              <a:lstStyle/>
              <a:p>
                <a:pPr algn="l">
                  <a:defRPr sz="1100" b="0" i="0" u="none" strike="noStrike" kern="1200" baseline="0">
                    <a:solidFill>
                      <a:sysClr val="windowText" lastClr="000000"/>
                    </a:solidFill>
                    <a:latin typeface="+mn-lt"/>
                    <a:ea typeface="+mn-ea"/>
                    <a:cs typeface="+mn-cs"/>
                  </a:defRPr>
                </a:pPr>
                <a:fld id="{9C6652B8-EF5D-4C92-B030-C54D24AED9CE}" type="CATEGORYNAME">
                  <a:rPr lang="en-US" sz="1100" b="1">
                    <a:solidFill>
                      <a:schemeClr val="accent4">
                        <a:lumMod val="75000"/>
                      </a:schemeClr>
                    </a:solidFill>
                  </a:rPr>
                  <a:pPr algn="l">
                    <a:defRPr sz="1100">
                      <a:solidFill>
                        <a:sysClr val="windowText" lastClr="000000"/>
                      </a:solidFill>
                    </a:defRPr>
                  </a:pPr>
                  <a:t>[CATEGORY NAME]</a:t>
                </a:fld>
                <a:endParaRPr lang="en-US" sz="1100" b="1" baseline="0">
                  <a:solidFill>
                    <a:schemeClr val="accent4">
                      <a:lumMod val="75000"/>
                    </a:schemeClr>
                  </a:solidFill>
                </a:endParaRPr>
              </a:p>
              <a:p>
                <a:pPr algn="l">
                  <a:defRPr sz="1100">
                    <a:solidFill>
                      <a:sysClr val="windowText" lastClr="000000"/>
                    </a:solidFill>
                  </a:defRPr>
                </a:pPr>
                <a:fld id="{D83E7554-6CA6-4D50-AB45-7EF9CAC92EB9}" type="VALUE">
                  <a:rPr lang="en-US" sz="1100">
                    <a:solidFill>
                      <a:sysClr val="windowText" lastClr="000000"/>
                    </a:solidFill>
                  </a:rPr>
                  <a:pPr algn="l">
                    <a:defRPr sz="1100">
                      <a:solidFill>
                        <a:sysClr val="windowText" lastClr="000000"/>
                      </a:solidFill>
                    </a:defRPr>
                  </a:pPr>
                  <a:t>[VALUE]</a:t>
                </a:fld>
                <a:endParaRPr lang="en-US" sz="1100" baseline="0">
                  <a:solidFill>
                    <a:sysClr val="windowText" lastClr="000000"/>
                  </a:solidFill>
                </a:endParaRPr>
              </a:p>
              <a:p>
                <a:pPr algn="l">
                  <a:defRPr sz="1100">
                    <a:solidFill>
                      <a:sysClr val="windowText" lastClr="000000"/>
                    </a:solidFill>
                  </a:defRPr>
                </a:pPr>
                <a:fld id="{72101A85-AD48-4A12-9F2B-B1F2E4AB2F60}" type="PERCENTAGE">
                  <a:rPr lang="en-US" sz="1100" b="1">
                    <a:solidFill>
                      <a:schemeClr val="accent4">
                        <a:lumMod val="75000"/>
                      </a:schemeClr>
                    </a:solidFill>
                  </a:rPr>
                  <a:pPr algn="l">
                    <a:defRPr sz="1100">
                      <a:solidFill>
                        <a:sysClr val="windowText" lastClr="000000"/>
                      </a:solidFill>
                    </a:defRPr>
                  </a:pPr>
                  <a:t>[PERCENTAGE]</a:t>
                </a:fld>
                <a:endParaRPr lang="en-US"/>
              </a:p>
            </c:rich>
          </c:tx>
          <c:spPr>
            <a:noFill/>
            <a:ln>
              <a:noFill/>
            </a:ln>
            <a:effectLst/>
          </c:spPr>
          <c:txPr>
            <a:bodyPr rot="0" spcFirstLastPara="1" vertOverflow="ellipsis" vert="horz" wrap="square" lIns="38100" tIns="19050" rIns="38100" bIns="19050" anchor="ctr" anchorCtr="0">
              <a:spAutoFit/>
            </a:bodyPr>
            <a:lstStyle/>
            <a:p>
              <a:pPr algn="l">
                <a:defRPr sz="1100" b="0" i="0" u="none" strike="noStrike" kern="1200" baseline="0">
                  <a:solidFill>
                    <a:sysClr val="windowText" lastClr="000000"/>
                  </a:solidFill>
                  <a:latin typeface="+mn-lt"/>
                  <a:ea typeface="+mn-ea"/>
                  <a:cs typeface="+mn-cs"/>
                </a:defRPr>
              </a:pPr>
              <a:endParaRPr lang="en-US"/>
            </a:p>
          </c:txPr>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Lst>
        </c:dLbl>
      </c:pivotFmt>
    </c:pivotFmts>
    <c:plotArea>
      <c:layout>
        <c:manualLayout>
          <c:layoutTarget val="inner"/>
          <c:xMode val="edge"/>
          <c:yMode val="edge"/>
          <c:x val="9.2880577427821472E-3"/>
          <c:y val="0.10384341492197197"/>
          <c:w val="0.4092016622922135"/>
          <c:h val="0.76130541821807163"/>
        </c:manualLayout>
      </c:layout>
      <c:doughnutChart>
        <c:varyColors val="1"/>
        <c:ser>
          <c:idx val="0"/>
          <c:order val="0"/>
          <c:tx>
            <c:strRef>
              <c:f>'2 - Pivot Tables'!$B$117</c:f>
              <c:strCache>
                <c:ptCount val="1"/>
                <c:pt idx="0">
                  <c:v>Total</c:v>
                </c:pt>
              </c:strCache>
            </c:strRef>
          </c:tx>
          <c:dPt>
            <c:idx val="0"/>
            <c:bubble3D val="0"/>
            <c:spPr>
              <a:solidFill>
                <a:schemeClr val="accent4"/>
              </a:solidFill>
              <a:ln w="19050">
                <a:solidFill>
                  <a:schemeClr val="lt1"/>
                </a:solidFill>
              </a:ln>
              <a:effectLst/>
            </c:spPr>
            <c:extLst>
              <c:ext xmlns:c16="http://schemas.microsoft.com/office/drawing/2014/chart" uri="{C3380CC4-5D6E-409C-BE32-E72D297353CC}">
                <c16:uniqueId val="{00000001-70DF-465A-AE29-83540BEB7846}"/>
              </c:ext>
            </c:extLst>
          </c:dPt>
          <c:dPt>
            <c:idx val="1"/>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3-70DF-465A-AE29-83540BEB7846}"/>
              </c:ext>
            </c:extLst>
          </c:dPt>
          <c:dLbls>
            <c:dLbl>
              <c:idx val="0"/>
              <c:layout>
                <c:manualLayout>
                  <c:x val="0.16944444444444454"/>
                  <c:y val="-9.2592592592592587E-2"/>
                </c:manualLayout>
              </c:layout>
              <c:tx>
                <c:rich>
                  <a:bodyPr rot="0" spcFirstLastPara="1" vertOverflow="ellipsis" vert="horz" wrap="square" lIns="38100" tIns="19050" rIns="38100" bIns="19050" anchor="ctr" anchorCtr="0">
                    <a:spAutoFit/>
                  </a:bodyPr>
                  <a:lstStyle/>
                  <a:p>
                    <a:pPr algn="l">
                      <a:defRPr sz="1100" b="0" i="0" u="none" strike="noStrike" kern="1200" baseline="0">
                        <a:solidFill>
                          <a:sysClr val="windowText" lastClr="000000"/>
                        </a:solidFill>
                        <a:latin typeface="+mn-lt"/>
                        <a:ea typeface="+mn-ea"/>
                        <a:cs typeface="+mn-cs"/>
                      </a:defRPr>
                    </a:pPr>
                    <a:fld id="{9C6652B8-EF5D-4C92-B030-C54D24AED9CE}" type="CATEGORYNAME">
                      <a:rPr lang="en-US" sz="1100" b="1">
                        <a:solidFill>
                          <a:schemeClr val="accent4">
                            <a:lumMod val="75000"/>
                          </a:schemeClr>
                        </a:solidFill>
                      </a:rPr>
                      <a:pPr algn="l">
                        <a:defRPr sz="1100">
                          <a:solidFill>
                            <a:sysClr val="windowText" lastClr="000000"/>
                          </a:solidFill>
                        </a:defRPr>
                      </a:pPr>
                      <a:t>[CATEGORY NAME]</a:t>
                    </a:fld>
                    <a:endParaRPr lang="en-US" sz="1100" b="1" baseline="0">
                      <a:solidFill>
                        <a:schemeClr val="accent4">
                          <a:lumMod val="75000"/>
                        </a:schemeClr>
                      </a:solidFill>
                    </a:endParaRPr>
                  </a:p>
                  <a:p>
                    <a:pPr algn="l">
                      <a:defRPr sz="1100">
                        <a:solidFill>
                          <a:sysClr val="windowText" lastClr="000000"/>
                        </a:solidFill>
                      </a:defRPr>
                    </a:pPr>
                    <a:fld id="{D83E7554-6CA6-4D50-AB45-7EF9CAC92EB9}" type="VALUE">
                      <a:rPr lang="en-US" sz="1100">
                        <a:solidFill>
                          <a:sysClr val="windowText" lastClr="000000"/>
                        </a:solidFill>
                      </a:rPr>
                      <a:pPr algn="l">
                        <a:defRPr sz="1100">
                          <a:solidFill>
                            <a:sysClr val="windowText" lastClr="000000"/>
                          </a:solidFill>
                        </a:defRPr>
                      </a:pPr>
                      <a:t>[VALUE]</a:t>
                    </a:fld>
                    <a:endParaRPr lang="en-US" sz="1100" baseline="0">
                      <a:solidFill>
                        <a:sysClr val="windowText" lastClr="000000"/>
                      </a:solidFill>
                    </a:endParaRPr>
                  </a:p>
                  <a:p>
                    <a:pPr algn="l">
                      <a:defRPr sz="1100">
                        <a:solidFill>
                          <a:sysClr val="windowText" lastClr="000000"/>
                        </a:solidFill>
                      </a:defRPr>
                    </a:pPr>
                    <a:fld id="{72101A85-AD48-4A12-9F2B-B1F2E4AB2F60}" type="PERCENTAGE">
                      <a:rPr lang="en-US" sz="1100" b="1">
                        <a:solidFill>
                          <a:schemeClr val="accent4">
                            <a:lumMod val="75000"/>
                          </a:schemeClr>
                        </a:solidFill>
                      </a:rPr>
                      <a:pPr algn="l">
                        <a:defRPr sz="1100">
                          <a:solidFill>
                            <a:sysClr val="windowText" lastClr="000000"/>
                          </a:solidFill>
                        </a:defRPr>
                      </a:pPr>
                      <a:t>[PERCENTAGE]</a:t>
                    </a:fld>
                    <a:endParaRPr lang="en-US"/>
                  </a:p>
                </c:rich>
              </c:tx>
              <c:spPr>
                <a:noFill/>
                <a:ln>
                  <a:noFill/>
                </a:ln>
                <a:effectLst/>
              </c:spPr>
              <c:txPr>
                <a:bodyPr rot="0" spcFirstLastPara="1" vertOverflow="ellipsis" vert="horz" wrap="square" lIns="38100" tIns="19050" rIns="38100" bIns="19050" anchor="ctr" anchorCtr="0">
                  <a:spAutoFit/>
                </a:bodyPr>
                <a:lstStyle/>
                <a:p>
                  <a:pPr algn="l">
                    <a:defRPr sz="1100" b="0" i="0" u="none" strike="noStrike" kern="1200" baseline="0">
                      <a:solidFill>
                        <a:sysClr val="windowText" lastClr="000000"/>
                      </a:solidFill>
                      <a:latin typeface="+mn-lt"/>
                      <a:ea typeface="+mn-ea"/>
                      <a:cs typeface="+mn-cs"/>
                    </a:defRPr>
                  </a:pPr>
                  <a:endParaRPr lang="en-US"/>
                </a:p>
              </c:txPr>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70DF-465A-AE29-83540BEB784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s>
          <c:cat>
            <c:strRef>
              <c:f>'2 - Pivot Tables'!$A$118:$A$120</c:f>
              <c:strCache>
                <c:ptCount val="2"/>
                <c:pt idx="0">
                  <c:v>Unrestricted</c:v>
                </c:pt>
                <c:pt idx="1">
                  <c:v>Restricted</c:v>
                </c:pt>
              </c:strCache>
            </c:strRef>
          </c:cat>
          <c:val>
            <c:numRef>
              <c:f>'2 - Pivot Tables'!$B$118:$B$120</c:f>
              <c:numCache>
                <c:formatCode>"$"#,##0</c:formatCode>
                <c:ptCount val="2"/>
                <c:pt idx="0">
                  <c:v>36483928</c:v>
                </c:pt>
                <c:pt idx="1">
                  <c:v>61013632</c:v>
                </c:pt>
              </c:numCache>
            </c:numRef>
          </c:val>
          <c:extLst>
            <c:ext xmlns:c16="http://schemas.microsoft.com/office/drawing/2014/chart" uri="{C3380CC4-5D6E-409C-BE32-E72D297353CC}">
              <c16:uniqueId val="{00000004-70DF-465A-AE29-83540BEB7846}"/>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accen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'2 - Pivot Tables'!$A$34:$A$41</c:f>
              <c:strCache>
                <c:ptCount val="8"/>
                <c:pt idx="0">
                  <c:v>Organization H</c:v>
                </c:pt>
                <c:pt idx="1">
                  <c:v>Organization G</c:v>
                </c:pt>
                <c:pt idx="2">
                  <c:v>Organization F</c:v>
                </c:pt>
                <c:pt idx="3">
                  <c:v>Organization E</c:v>
                </c:pt>
                <c:pt idx="4">
                  <c:v>Organization D</c:v>
                </c:pt>
                <c:pt idx="5">
                  <c:v>Organization C</c:v>
                </c:pt>
                <c:pt idx="6">
                  <c:v>Organization B</c:v>
                </c:pt>
                <c:pt idx="7">
                  <c:v>Organization A</c:v>
                </c:pt>
              </c:strCache>
            </c:strRef>
          </c:cat>
          <c:val>
            <c:numRef>
              <c:f>'2 - Pivot Tables'!$B$34:$B$41</c:f>
              <c:numCache>
                <c:formatCode>"$"#,##0</c:formatCode>
                <c:ptCount val="8"/>
                <c:pt idx="0">
                  <c:v>11462809</c:v>
                </c:pt>
                <c:pt idx="1">
                  <c:v>14219837</c:v>
                </c:pt>
                <c:pt idx="2">
                  <c:v>11896359</c:v>
                </c:pt>
                <c:pt idx="3">
                  <c:v>11854350</c:v>
                </c:pt>
                <c:pt idx="4">
                  <c:v>11927007</c:v>
                </c:pt>
                <c:pt idx="5">
                  <c:v>12919065</c:v>
                </c:pt>
                <c:pt idx="6">
                  <c:v>15051813</c:v>
                </c:pt>
                <c:pt idx="7">
                  <c:v>8166320</c:v>
                </c:pt>
              </c:numCache>
            </c:numRef>
          </c:val>
          <c:extLst>
            <c:ext xmlns:c16="http://schemas.microsoft.com/office/drawing/2014/chart" uri="{C3380CC4-5D6E-409C-BE32-E72D297353CC}">
              <c16:uniqueId val="{00000000-D3F5-4737-AFC4-5DFF9A5B5E3F}"/>
            </c:ext>
          </c:extLst>
        </c:ser>
        <c:dLbls>
          <c:showLegendKey val="0"/>
          <c:showVal val="0"/>
          <c:showCatName val="0"/>
          <c:showSerName val="0"/>
          <c:showPercent val="0"/>
          <c:showBubbleSize val="0"/>
        </c:dLbls>
        <c:gapWidth val="30"/>
        <c:axId val="1783528480"/>
        <c:axId val="1783521280"/>
      </c:barChart>
      <c:catAx>
        <c:axId val="1783528480"/>
        <c:scaling>
          <c:orientation val="minMax"/>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1783521280"/>
        <c:crosses val="autoZero"/>
        <c:auto val="1"/>
        <c:lblAlgn val="ctr"/>
        <c:lblOffset val="100"/>
        <c:noMultiLvlLbl val="0"/>
      </c:catAx>
      <c:valAx>
        <c:axId val="1783521280"/>
        <c:scaling>
          <c:orientation val="minMax"/>
        </c:scaling>
        <c:delete val="0"/>
        <c:axPos val="b"/>
        <c:numFmt formatCode="&quot;$&quot;#,##0" sourceLinked="1"/>
        <c:majorTickMark val="out"/>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1783528480"/>
        <c:crosses val="autoZero"/>
        <c:crossBetween val="between"/>
        <c:majorUnit val="200000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100">
          <a:solidFill>
            <a:sysClr val="windowText" lastClr="000000"/>
          </a:solidFil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100" b="1" i="0" u="none" strike="noStrike" kern="1200" baseline="0">
                    <a:solidFill>
                      <a:schemeClr val="accent2">
                        <a:lumMod val="7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'2 - Pivot Tables'!$A$63:$A$65</c:f>
              <c:strCache>
                <c:ptCount val="3"/>
                <c:pt idx="0">
                  <c:v>Urban</c:v>
                </c:pt>
                <c:pt idx="1">
                  <c:v>Suburban</c:v>
                </c:pt>
                <c:pt idx="2">
                  <c:v>Rural</c:v>
                </c:pt>
              </c:strCache>
            </c:strRef>
          </c:cat>
          <c:val>
            <c:numRef>
              <c:f>'2 - Pivot Tables'!$B$63:$B$65</c:f>
              <c:numCache>
                <c:formatCode>"$"#,##0</c:formatCode>
                <c:ptCount val="3"/>
                <c:pt idx="0">
                  <c:v>53597691</c:v>
                </c:pt>
                <c:pt idx="1">
                  <c:v>9683717</c:v>
                </c:pt>
                <c:pt idx="2">
                  <c:v>34216152</c:v>
                </c:pt>
              </c:numCache>
            </c:numRef>
          </c:val>
          <c:extLst>
            <c:ext xmlns:c16="http://schemas.microsoft.com/office/drawing/2014/chart" uri="{C3380CC4-5D6E-409C-BE32-E72D297353CC}">
              <c16:uniqueId val="{00000000-32A4-4E35-8965-742D0ABDCFF8}"/>
            </c:ext>
          </c:extLst>
        </c:ser>
        <c:dLbls>
          <c:showLegendKey val="0"/>
          <c:showVal val="0"/>
          <c:showCatName val="0"/>
          <c:showSerName val="0"/>
          <c:showPercent val="0"/>
          <c:showBubbleSize val="0"/>
        </c:dLbls>
        <c:gapWidth val="30"/>
        <c:overlap val="-27"/>
        <c:axId val="606670224"/>
        <c:axId val="606667824"/>
      </c:barChart>
      <c:catAx>
        <c:axId val="606670224"/>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606667824"/>
        <c:crosses val="autoZero"/>
        <c:auto val="1"/>
        <c:lblAlgn val="ctr"/>
        <c:lblOffset val="100"/>
        <c:noMultiLvlLbl val="0"/>
      </c:catAx>
      <c:valAx>
        <c:axId val="606667824"/>
        <c:scaling>
          <c:orientation val="minMax"/>
        </c:scaling>
        <c:delete val="0"/>
        <c:axPos val="l"/>
        <c:numFmt formatCode="&quot;$&quot;#,##0" sourceLinked="1"/>
        <c:majorTickMark val="out"/>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606670224"/>
        <c:crosses val="autoZero"/>
        <c:crossBetween val="between"/>
        <c:majorUnit val="600000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100">
          <a:solidFill>
            <a:sysClr val="windowText" lastClr="000000"/>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3</xdr:col>
      <xdr:colOff>237486</xdr:colOff>
      <xdr:row>11</xdr:row>
      <xdr:rowOff>138393</xdr:rowOff>
    </xdr:to>
    <xdr:pic>
      <xdr:nvPicPr>
        <xdr:cNvPr id="2" name="Picture 1">
          <a:extLst>
            <a:ext uri="{FF2B5EF4-FFF2-40B4-BE49-F238E27FC236}">
              <a16:creationId xmlns:a16="http://schemas.microsoft.com/office/drawing/2014/main" id="{4C2D8DDC-50DB-47A6-9A97-A8A2A5A25977}"/>
            </a:ext>
          </a:extLst>
        </xdr:cNvPr>
        <xdr:cNvPicPr>
          <a:picLocks noChangeAspect="1"/>
        </xdr:cNvPicPr>
      </xdr:nvPicPr>
      <xdr:blipFill>
        <a:blip xmlns:r="http://schemas.openxmlformats.org/officeDocument/2006/relationships" r:embed="rId1"/>
        <a:stretch>
          <a:fillRect/>
        </a:stretch>
      </xdr:blipFill>
      <xdr:spPr>
        <a:xfrm>
          <a:off x="0" y="762000"/>
          <a:ext cx="5523861" cy="18147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23</xdr:row>
      <xdr:rowOff>41672</xdr:rowOff>
    </xdr:from>
    <xdr:to>
      <xdr:col>12</xdr:col>
      <xdr:colOff>38100</xdr:colOff>
      <xdr:row>35</xdr:row>
      <xdr:rowOff>194072</xdr:rowOff>
    </xdr:to>
    <xdr:graphicFrame macro="">
      <xdr:nvGraphicFramePr>
        <xdr:cNvPr id="5" name="Chart 4">
          <a:extLst>
            <a:ext uri="{FF2B5EF4-FFF2-40B4-BE49-F238E27FC236}">
              <a16:creationId xmlns:a16="http://schemas.microsoft.com/office/drawing/2014/main" id="{A5EAFA4C-9213-4532-90F3-CEBB6E3100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14287</xdr:colOff>
      <xdr:row>22</xdr:row>
      <xdr:rowOff>260746</xdr:rowOff>
    </xdr:from>
    <xdr:to>
      <xdr:col>21</xdr:col>
      <xdr:colOff>52387</xdr:colOff>
      <xdr:row>36</xdr:row>
      <xdr:rowOff>117871</xdr:rowOff>
    </xdr:to>
    <xdr:graphicFrame macro="">
      <xdr:nvGraphicFramePr>
        <xdr:cNvPr id="6" name="Chart 5">
          <a:extLst>
            <a:ext uri="{FF2B5EF4-FFF2-40B4-BE49-F238E27FC236}">
              <a16:creationId xmlns:a16="http://schemas.microsoft.com/office/drawing/2014/main" id="{1EF648A1-3DC7-4CB9-A555-B54573E876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5</xdr:row>
      <xdr:rowOff>180974</xdr:rowOff>
    </xdr:from>
    <xdr:to>
      <xdr:col>2</xdr:col>
      <xdr:colOff>226484</xdr:colOff>
      <xdr:row>19</xdr:row>
      <xdr:rowOff>119063</xdr:rowOff>
    </xdr:to>
    <mc:AlternateContent xmlns:mc="http://schemas.openxmlformats.org/markup-compatibility/2006" xmlns:a14="http://schemas.microsoft.com/office/drawing/2010/main">
      <mc:Choice Requires="a14">
        <xdr:graphicFrame macro="">
          <xdr:nvGraphicFramePr>
            <xdr:cNvPr id="7" name="Country">
              <a:extLst>
                <a:ext uri="{FF2B5EF4-FFF2-40B4-BE49-F238E27FC236}">
                  <a16:creationId xmlns:a16="http://schemas.microsoft.com/office/drawing/2014/main" id="{A37FFE61-31B4-6549-9E34-F432A63F9C43}"/>
                </a:ext>
              </a:extLst>
            </xdr:cNvPr>
            <xdr:cNvGraphicFramePr/>
          </xdr:nvGraphicFramePr>
          <xdr:xfrm>
            <a:off x="0" y="0"/>
            <a:ext cx="0" cy="0"/>
          </xdr:xfrm>
          <a:graphic>
            <a:graphicData uri="http://schemas.microsoft.com/office/drawing/2010/slicer">
              <sle:slicer xmlns:sle="http://schemas.microsoft.com/office/drawing/2010/slicer" name="Country"/>
            </a:graphicData>
          </a:graphic>
        </xdr:graphicFrame>
      </mc:Choice>
      <mc:Fallback xmlns="">
        <xdr:sp macro="" textlink="">
          <xdr:nvSpPr>
            <xdr:cNvPr id="0" name=""/>
            <xdr:cNvSpPr>
              <a:spLocks noTextEdit="1"/>
            </xdr:cNvSpPr>
          </xdr:nvSpPr>
          <xdr:spPr>
            <a:xfrm>
              <a:off x="0" y="1266824"/>
              <a:ext cx="1828800" cy="2919413"/>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5</xdr:col>
      <xdr:colOff>0</xdr:colOff>
      <xdr:row>6</xdr:row>
      <xdr:rowOff>123819</xdr:rowOff>
    </xdr:from>
    <xdr:to>
      <xdr:col>12</xdr:col>
      <xdr:colOff>38100</xdr:colOff>
      <xdr:row>20</xdr:row>
      <xdr:rowOff>61913</xdr:rowOff>
    </xdr:to>
    <xdr:graphicFrame macro="">
      <xdr:nvGraphicFramePr>
        <xdr:cNvPr id="8" name="Chart 7">
          <a:extLst>
            <a:ext uri="{FF2B5EF4-FFF2-40B4-BE49-F238E27FC236}">
              <a16:creationId xmlns:a16="http://schemas.microsoft.com/office/drawing/2014/main" id="{59423AE1-176B-42A5-A184-66E491D251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0</xdr:colOff>
      <xdr:row>6</xdr:row>
      <xdr:rowOff>123819</xdr:rowOff>
    </xdr:from>
    <xdr:to>
      <xdr:col>20</xdr:col>
      <xdr:colOff>438150</xdr:colOff>
      <xdr:row>20</xdr:row>
      <xdr:rowOff>0</xdr:rowOff>
    </xdr:to>
    <xdr:graphicFrame macro="">
      <xdr:nvGraphicFramePr>
        <xdr:cNvPr id="9" name="Chart 8">
          <a:extLst>
            <a:ext uri="{FF2B5EF4-FFF2-40B4-BE49-F238E27FC236}">
              <a16:creationId xmlns:a16="http://schemas.microsoft.com/office/drawing/2014/main" id="{B52F823B-94D7-42D3-9311-41BD63B8AA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20</xdr:row>
      <xdr:rowOff>190499</xdr:rowOff>
    </xdr:from>
    <xdr:to>
      <xdr:col>2</xdr:col>
      <xdr:colOff>226484</xdr:colOff>
      <xdr:row>27</xdr:row>
      <xdr:rowOff>27516</xdr:rowOff>
    </xdr:to>
    <mc:AlternateContent xmlns:mc="http://schemas.openxmlformats.org/markup-compatibility/2006" xmlns:a14="http://schemas.microsoft.com/office/drawing/2010/main">
      <mc:Choice Requires="a14">
        <xdr:graphicFrame macro="">
          <xdr:nvGraphicFramePr>
            <xdr:cNvPr id="11" name="Staff Member">
              <a:extLst>
                <a:ext uri="{FF2B5EF4-FFF2-40B4-BE49-F238E27FC236}">
                  <a16:creationId xmlns:a16="http://schemas.microsoft.com/office/drawing/2014/main" id="{52145B38-C05B-49D5-B0CE-3F364084E79B}"/>
                </a:ext>
              </a:extLst>
            </xdr:cNvPr>
            <xdr:cNvGraphicFramePr/>
          </xdr:nvGraphicFramePr>
          <xdr:xfrm>
            <a:off x="0" y="0"/>
            <a:ext cx="0" cy="0"/>
          </xdr:xfrm>
          <a:graphic>
            <a:graphicData uri="http://schemas.microsoft.com/office/drawing/2010/slicer">
              <sle:slicer xmlns:sle="http://schemas.microsoft.com/office/drawing/2010/slicer" name="Staff Member"/>
            </a:graphicData>
          </a:graphic>
        </xdr:graphicFrame>
      </mc:Choice>
      <mc:Fallback xmlns="">
        <xdr:sp macro="" textlink="">
          <xdr:nvSpPr>
            <xdr:cNvPr id="0" name=""/>
            <xdr:cNvSpPr>
              <a:spLocks noTextEdit="1"/>
            </xdr:cNvSpPr>
          </xdr:nvSpPr>
          <xdr:spPr>
            <a:xfrm>
              <a:off x="0" y="4571999"/>
              <a:ext cx="1821922" cy="1372923"/>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n K. Emery" refreshedDate="45667.425682638888" createdVersion="8" refreshedVersion="8" minRefreshableVersion="3" recordCount="100" xr:uid="{A707E309-9754-4CC8-929B-A161629350D7}">
  <cacheSource type="worksheet">
    <worksheetSource ref="A1:Q101" sheet="1 - Dataset"/>
  </cacheSource>
  <cacheFields count="19">
    <cacheField name="Grantee name" numFmtId="0">
      <sharedItems containsBlank="1" count="14">
        <s v="Organization A"/>
        <s v="Organization B"/>
        <s v="Organization C"/>
        <s v="Organization D"/>
        <s v="Organization E"/>
        <s v="Organization F"/>
        <s v="Organization G"/>
        <s v="Organization H"/>
        <m u="1"/>
        <s v="Organization I" u="1"/>
        <s v="Organization J" u="1"/>
        <s v="Organization K" u="1"/>
        <s v="Organization L" u="1"/>
        <s v="Organization M" u="1"/>
      </sharedItems>
    </cacheField>
    <cacheField name="Project description" numFmtId="0">
      <sharedItems/>
    </cacheField>
    <cacheField name="Staff Member" numFmtId="0">
      <sharedItems count="3">
        <s v="Ann Emery"/>
        <s v="Frank Funder"/>
        <s v="Gwen Grantmaker"/>
      </sharedItems>
    </cacheField>
    <cacheField name="Country" numFmtId="0">
      <sharedItems containsBlank="1" count="13">
        <s v="El Salvador"/>
        <s v="Peru"/>
        <s v="Chile"/>
        <s v="Zambia"/>
        <s v="India"/>
        <s v="Honduras"/>
        <s v="Ukraine"/>
        <s v="Mexico"/>
        <s v="Colombia" u="1"/>
        <s v="United States" u="1"/>
        <s v="Guatemala" u="1"/>
        <s v="Rwanda" u="1"/>
        <m u="1"/>
      </sharedItems>
    </cacheField>
    <cacheField name="Primary Geography" numFmtId="0">
      <sharedItems/>
    </cacheField>
    <cacheField name="Start Date" numFmtId="14">
      <sharedItems containsSemiMixedTypes="0" containsNonDate="0" containsDate="1" containsString="0" minDate="2021-01-01T00:00:00" maxDate="2024-01-02T00:00:00" count="4">
        <d v="2021-01-01T00:00:00"/>
        <d v="2022-01-01T00:00:00"/>
        <d v="2023-01-01T00:00:00"/>
        <d v="2024-01-01T00:00:00"/>
      </sharedItems>
      <fieldGroup par="18"/>
    </cacheField>
    <cacheField name="End Date" numFmtId="14">
      <sharedItems containsSemiMixedTypes="0" containsNonDate="0" containsDate="1" containsString="0" minDate="2021-12-31T00:00:00" maxDate="2025-01-01T00:00:00"/>
    </cacheField>
    <cacheField name="Requested Amount" numFmtId="164">
      <sharedItems containsSemiMixedTypes="0" containsString="0" containsNumber="1" minValue="49343.8" maxValue="2080966.8000000003"/>
    </cacheField>
    <cacheField name="Funded Amount" numFmtId="164">
      <sharedItems containsSemiMixedTypes="0" containsString="0" containsNumber="1" containsInteger="1" minValue="44858" maxValue="2000000"/>
    </cacheField>
    <cacheField name="Restricted or Unrestricted" numFmtId="164">
      <sharedItems count="2">
        <s v="Restricted"/>
        <s v="Unrestricted"/>
      </sharedItems>
    </cacheField>
    <cacheField name="Renewal or New" numFmtId="164">
      <sharedItems/>
    </cacheField>
    <cacheField name="Category" numFmtId="0">
      <sharedItems/>
    </cacheField>
    <cacheField name="Status" numFmtId="0">
      <sharedItems/>
    </cacheField>
    <cacheField name="Primary Geography - Proper" numFmtId="0">
      <sharedItems count="4">
        <s v="Rural"/>
        <s v="Urban"/>
        <s v="Suburban"/>
        <s v="" u="1"/>
      </sharedItems>
    </cacheField>
    <cacheField name="Start Year" numFmtId="1">
      <sharedItems containsSemiMixedTypes="0" containsString="0" containsNumber="1" containsInteger="1" minValue="2021" maxValue="2024"/>
    </cacheField>
    <cacheField name="Status - Completed vs. Not" numFmtId="164">
      <sharedItems/>
    </cacheField>
    <cacheField name="Months (Start date)" numFmtId="0" databaseField="0">
      <fieldGroup base="5">
        <rangePr groupBy="months" startDate="2021-01-01T00:00:00" endDate="2024-01-02T00:00:00"/>
        <groupItems count="14">
          <s v="&lt;1/1/2021"/>
          <s v="Jan"/>
          <s v="Feb"/>
          <s v="Mar"/>
          <s v="Apr"/>
          <s v="May"/>
          <s v="Jun"/>
          <s v="Jul"/>
          <s v="Aug"/>
          <s v="Sep"/>
          <s v="Oct"/>
          <s v="Nov"/>
          <s v="Dec"/>
          <s v="&gt;1/2/2024"/>
        </groupItems>
      </fieldGroup>
    </cacheField>
    <cacheField name="Quarters (Start date)" numFmtId="0" databaseField="0">
      <fieldGroup base="5">
        <rangePr groupBy="quarters" startDate="2021-01-01T00:00:00" endDate="2024-01-02T00:00:00"/>
        <groupItems count="6">
          <s v="&lt;1/1/2021"/>
          <s v="Qtr1"/>
          <s v="Qtr2"/>
          <s v="Qtr3"/>
          <s v="Qtr4"/>
          <s v="&gt;1/2/2024"/>
        </groupItems>
      </fieldGroup>
    </cacheField>
    <cacheField name="Years (Start date)" numFmtId="0" databaseField="0">
      <fieldGroup base="5">
        <rangePr groupBy="years" startDate="2021-01-01T00:00:00" endDate="2024-01-02T00:00:00"/>
        <groupItems count="6">
          <s v="&lt;1/1/2021"/>
          <s v="2021"/>
          <s v="2022"/>
          <s v="2023"/>
          <s v="2024"/>
          <s v="&gt;1/2/2024"/>
        </groupItems>
      </fieldGroup>
    </cacheField>
  </cacheFields>
  <extLst>
    <ext xmlns:x14="http://schemas.microsoft.com/office/spreadsheetml/2009/9/main" uri="{725AE2AE-9491-48be-B2B4-4EB974FC3084}">
      <x14:pivotCacheDefinition pivotCacheId="3658967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0">
  <r>
    <x v="0"/>
    <s v="Project B"/>
    <x v="0"/>
    <x v="0"/>
    <s v="RURAL"/>
    <x v="0"/>
    <d v="2021-12-31T00:00:00"/>
    <n v="1855016.9000000001"/>
    <n v="1686379"/>
    <x v="0"/>
    <s v="New"/>
    <s v="Supporting Caregivers in the Community"/>
    <s v="Completed"/>
    <x v="0"/>
    <n v="2021"/>
    <s v="Completed"/>
  </r>
  <r>
    <x v="0"/>
    <s v="Project B"/>
    <x v="0"/>
    <x v="0"/>
    <s v="RURAL"/>
    <x v="1"/>
    <d v="2022-12-31T00:00:00"/>
    <n v="1072755.2000000002"/>
    <n v="975232"/>
    <x v="0"/>
    <s v="Renewal"/>
    <s v="Supporting Caregivers in the Community"/>
    <s v="Pending"/>
    <x v="0"/>
    <n v="2022"/>
    <s v="Not Completed"/>
  </r>
  <r>
    <x v="0"/>
    <s v="Project B"/>
    <x v="0"/>
    <x v="0"/>
    <s v="RURAL"/>
    <x v="2"/>
    <d v="2023-12-31T00:00:00"/>
    <n v="58399.000000000007"/>
    <n v="53090"/>
    <x v="0"/>
    <s v="Renewal"/>
    <s v="Supporting Caregivers in the Community"/>
    <s v="Proposed"/>
    <x v="0"/>
    <n v="2023"/>
    <s v="Not Completed"/>
  </r>
  <r>
    <x v="0"/>
    <s v="Project B"/>
    <x v="0"/>
    <x v="0"/>
    <s v="RURAL"/>
    <x v="3"/>
    <d v="2024-12-31T00:00:00"/>
    <n v="1115738.8"/>
    <n v="1014308"/>
    <x v="0"/>
    <s v="Renewal"/>
    <s v="Supporting Caregivers in the Community"/>
    <s v="Completed"/>
    <x v="0"/>
    <n v="2024"/>
    <s v="Completed"/>
  </r>
  <r>
    <x v="0"/>
    <s v="Project A"/>
    <x v="0"/>
    <x v="1"/>
    <s v="URBAN"/>
    <x v="0"/>
    <d v="2021-12-31T00:00:00"/>
    <n v="1481095.0000000002"/>
    <n v="1346450"/>
    <x v="0"/>
    <s v="New"/>
    <s v="Supporting Caregivers in the Community"/>
    <s v="Completed"/>
    <x v="1"/>
    <n v="2021"/>
    <s v="Completed"/>
  </r>
  <r>
    <x v="0"/>
    <s v="Project A"/>
    <x v="0"/>
    <x v="1"/>
    <s v="URBAN"/>
    <x v="1"/>
    <d v="2022-12-31T00:00:00"/>
    <n v="1830010.6"/>
    <n v="1663646"/>
    <x v="0"/>
    <s v="Renewal"/>
    <s v="Supporting Caregivers in the Community"/>
    <s v="Pending"/>
    <x v="1"/>
    <n v="2022"/>
    <s v="Not Completed"/>
  </r>
  <r>
    <x v="0"/>
    <s v="Project A"/>
    <x v="0"/>
    <x v="1"/>
    <s v="URBAN"/>
    <x v="2"/>
    <d v="2023-12-31T00:00:00"/>
    <n v="1569936.5000000002"/>
    <n v="1427215"/>
    <x v="0"/>
    <s v="Renewal"/>
    <s v="Supporting Caregivers in the Community"/>
    <s v="Proposed"/>
    <x v="1"/>
    <n v="2023"/>
    <s v="Not Completed"/>
  </r>
  <r>
    <x v="1"/>
    <s v="Project E"/>
    <x v="1"/>
    <x v="2"/>
    <s v="RURAL"/>
    <x v="2"/>
    <d v="2023-12-31T00:00:00"/>
    <n v="1307800"/>
    <n v="1307800"/>
    <x v="1"/>
    <s v="New"/>
    <s v="Supporting Caregivers in the Community"/>
    <s v="Pending"/>
    <x v="0"/>
    <n v="2023"/>
    <s v="Not Completed"/>
  </r>
  <r>
    <x v="1"/>
    <s v="Project G"/>
    <x v="1"/>
    <x v="3"/>
    <s v="RURAL"/>
    <x v="0"/>
    <d v="2021-12-31T00:00:00"/>
    <n v="1950877"/>
    <n v="1950877"/>
    <x v="0"/>
    <s v="New"/>
    <s v="Supporting Caregivers in the Community"/>
    <s v="Completed"/>
    <x v="0"/>
    <n v="2021"/>
    <s v="Completed"/>
  </r>
  <r>
    <x v="1"/>
    <s v="Project G"/>
    <x v="1"/>
    <x v="3"/>
    <s v="RURAL"/>
    <x v="1"/>
    <d v="2022-12-31T00:00:00"/>
    <n v="767793"/>
    <n v="767793"/>
    <x v="0"/>
    <s v="Renewal"/>
    <s v="Supporting Caregivers in the Community"/>
    <s v="Pending"/>
    <x v="0"/>
    <n v="2022"/>
    <s v="Not Completed"/>
  </r>
  <r>
    <x v="1"/>
    <s v="Project G"/>
    <x v="1"/>
    <x v="3"/>
    <s v="RURAL"/>
    <x v="2"/>
    <d v="2023-12-31T00:00:00"/>
    <n v="444855"/>
    <n v="444855"/>
    <x v="0"/>
    <s v="New"/>
    <s v="Supporting Caregivers in the Community"/>
    <s v="Proposed"/>
    <x v="0"/>
    <n v="2023"/>
    <s v="Not Completed"/>
  </r>
  <r>
    <x v="1"/>
    <s v="Project G"/>
    <x v="1"/>
    <x v="3"/>
    <s v="RURAL"/>
    <x v="0"/>
    <d v="2021-12-31T00:00:00"/>
    <n v="728010"/>
    <n v="728010"/>
    <x v="0"/>
    <s v="Renewal"/>
    <s v="Supporting Caregivers in the Community"/>
    <s v="Completed"/>
    <x v="0"/>
    <n v="2021"/>
    <s v="Completed"/>
  </r>
  <r>
    <x v="1"/>
    <s v="Project G"/>
    <x v="1"/>
    <x v="3"/>
    <s v="RURAL"/>
    <x v="1"/>
    <d v="2022-12-31T00:00:00"/>
    <n v="1706901"/>
    <n v="1706901"/>
    <x v="0"/>
    <s v="New"/>
    <s v="Supporting Caregivers in the Community"/>
    <s v="Pending"/>
    <x v="0"/>
    <n v="2022"/>
    <s v="Not Completed"/>
  </r>
  <r>
    <x v="1"/>
    <s v="Project I"/>
    <x v="1"/>
    <x v="4"/>
    <s v="SUBURBAN"/>
    <x v="2"/>
    <d v="2023-12-31T00:00:00"/>
    <n v="1812428"/>
    <n v="1812428"/>
    <x v="0"/>
    <s v="Renewal"/>
    <s v="Supporting Caregivers in the Community"/>
    <s v="Pending"/>
    <x v="2"/>
    <n v="2023"/>
    <s v="Not Completed"/>
  </r>
  <r>
    <x v="1"/>
    <s v="Project J"/>
    <x v="1"/>
    <x v="4"/>
    <s v="SUBURBAN"/>
    <x v="3"/>
    <d v="2024-12-31T00:00:00"/>
    <n v="531673"/>
    <n v="531673"/>
    <x v="1"/>
    <s v="New"/>
    <s v="Supporting Caregivers in the Community"/>
    <s v="Proposed"/>
    <x v="2"/>
    <n v="2024"/>
    <s v="Not Completed"/>
  </r>
  <r>
    <x v="1"/>
    <s v="Project D"/>
    <x v="2"/>
    <x v="0"/>
    <s v="URBAN"/>
    <x v="2"/>
    <d v="2023-12-31T00:00:00"/>
    <n v="114292.20000000001"/>
    <n v="103902"/>
    <x v="1"/>
    <s v="Renewal"/>
    <s v="Supporting Caregivers in the Community"/>
    <s v="Completed"/>
    <x v="1"/>
    <n v="2023"/>
    <s v="Completed"/>
  </r>
  <r>
    <x v="1"/>
    <s v="Project F"/>
    <x v="1"/>
    <x v="5"/>
    <s v="URBAN"/>
    <x v="3"/>
    <d v="2024-12-31T00:00:00"/>
    <n v="1326066"/>
    <n v="1326066"/>
    <x v="1"/>
    <s v="Renewal"/>
    <s v="Supporting Caregivers in the Community"/>
    <s v="Proposed"/>
    <x v="1"/>
    <n v="2024"/>
    <s v="Not Completed"/>
  </r>
  <r>
    <x v="1"/>
    <s v="Project H"/>
    <x v="1"/>
    <x v="6"/>
    <s v="URBAN"/>
    <x v="2"/>
    <d v="2023-12-31T00:00:00"/>
    <n v="1863830"/>
    <n v="1863830"/>
    <x v="0"/>
    <s v="Renewal"/>
    <s v="Supporting Caregivers in the Community"/>
    <s v="Proposed"/>
    <x v="1"/>
    <n v="2023"/>
    <s v="Not Completed"/>
  </r>
  <r>
    <x v="1"/>
    <s v="Project H"/>
    <x v="1"/>
    <x v="6"/>
    <s v="URBAN"/>
    <x v="3"/>
    <d v="2024-12-31T00:00:00"/>
    <n v="892414"/>
    <n v="892414"/>
    <x v="0"/>
    <s v="New"/>
    <s v="Supporting Caregivers in the Community"/>
    <s v="Completed"/>
    <x v="1"/>
    <n v="2024"/>
    <s v="Completed"/>
  </r>
  <r>
    <x v="1"/>
    <s v="Project C"/>
    <x v="2"/>
    <x v="2"/>
    <s v="RURAL"/>
    <x v="2"/>
    <d v="2023-12-31T00:00:00"/>
    <n v="1075311.6000000001"/>
    <n v="977556"/>
    <x v="0"/>
    <s v="Renewal"/>
    <s v="Supporting Caregivers in the Community"/>
    <s v="Pending"/>
    <x v="0"/>
    <n v="2023"/>
    <s v="Not Completed"/>
  </r>
  <r>
    <x v="1"/>
    <s v="Project C"/>
    <x v="2"/>
    <x v="2"/>
    <s v="RURAL"/>
    <x v="3"/>
    <d v="2024-12-31T00:00:00"/>
    <n v="701478.8"/>
    <n v="637708"/>
    <x v="1"/>
    <s v="New"/>
    <s v="Supporting Caregivers in the Community"/>
    <s v="Proposed"/>
    <x v="0"/>
    <n v="2024"/>
    <s v="Not Completed"/>
  </r>
  <r>
    <x v="2"/>
    <s v="Project M"/>
    <x v="2"/>
    <x v="7"/>
    <s v="SUBURBAN"/>
    <x v="0"/>
    <d v="2021-12-31T00:00:00"/>
    <n v="661282.60000000009"/>
    <n v="601166"/>
    <x v="0"/>
    <s v="New"/>
    <s v="Health &amp; Wellness"/>
    <s v="Pending"/>
    <x v="2"/>
    <n v="2021"/>
    <s v="Not Completed"/>
  </r>
  <r>
    <x v="2"/>
    <s v="Project K"/>
    <x v="0"/>
    <x v="4"/>
    <s v="SUBURBAN"/>
    <x v="0"/>
    <d v="2021-12-31T00:00:00"/>
    <n v="920953"/>
    <n v="920953"/>
    <x v="1"/>
    <s v="Renewal"/>
    <s v="Health &amp; Wellness"/>
    <s v="Completed"/>
    <x v="2"/>
    <n v="2021"/>
    <s v="Completed"/>
  </r>
  <r>
    <x v="2"/>
    <s v="Project K"/>
    <x v="0"/>
    <x v="4"/>
    <s v="SUBURBAN"/>
    <x v="1"/>
    <d v="2022-12-31T00:00:00"/>
    <n v="135125"/>
    <n v="135125"/>
    <x v="1"/>
    <s v="New"/>
    <s v="Health &amp; Wellness"/>
    <s v="Pending"/>
    <x v="2"/>
    <n v="2022"/>
    <s v="Not Completed"/>
  </r>
  <r>
    <x v="2"/>
    <s v="Project K"/>
    <x v="0"/>
    <x v="4"/>
    <s v="SUBURBAN"/>
    <x v="2"/>
    <d v="2023-12-31T00:00:00"/>
    <n v="1682372"/>
    <n v="1682372"/>
    <x v="1"/>
    <s v="Renewal"/>
    <s v="Health &amp; Wellness"/>
    <s v="Proposed"/>
    <x v="2"/>
    <n v="2023"/>
    <s v="Not Completed"/>
  </r>
  <r>
    <x v="2"/>
    <s v="Project L"/>
    <x v="0"/>
    <x v="1"/>
    <s v="URBAN"/>
    <x v="0"/>
    <d v="2021-12-31T00:00:00"/>
    <n v="49343.8"/>
    <n v="44858"/>
    <x v="0"/>
    <s v="New"/>
    <s v="Health &amp; Wellness"/>
    <s v="Completed"/>
    <x v="1"/>
    <n v="2021"/>
    <s v="Completed"/>
  </r>
  <r>
    <x v="2"/>
    <s v="Project L"/>
    <x v="0"/>
    <x v="1"/>
    <s v="URBAN"/>
    <x v="1"/>
    <d v="2022-12-31T00:00:00"/>
    <n v="1084762.8"/>
    <n v="986148"/>
    <x v="0"/>
    <s v="Renewal"/>
    <s v="Health &amp; Wellness"/>
    <s v="Pending"/>
    <x v="1"/>
    <n v="2022"/>
    <s v="Not Completed"/>
  </r>
  <r>
    <x v="2"/>
    <s v="Project L"/>
    <x v="0"/>
    <x v="1"/>
    <s v="URBAN"/>
    <x v="2"/>
    <d v="2023-12-31T00:00:00"/>
    <n v="2080966.8000000003"/>
    <n v="1891788"/>
    <x v="0"/>
    <s v="New"/>
    <s v="Health &amp; Wellness"/>
    <s v="Proposed"/>
    <x v="1"/>
    <n v="2023"/>
    <s v="Not Completed"/>
  </r>
  <r>
    <x v="2"/>
    <s v="Project L"/>
    <x v="0"/>
    <x v="1"/>
    <s v="URBAN"/>
    <x v="3"/>
    <d v="2024-12-31T00:00:00"/>
    <n v="1321969"/>
    <n v="1201790"/>
    <x v="0"/>
    <s v="Renewal"/>
    <s v="Health &amp; Wellness"/>
    <s v="Completed"/>
    <x v="1"/>
    <n v="2024"/>
    <s v="Completed"/>
  </r>
  <r>
    <x v="2"/>
    <s v="Project N"/>
    <x v="2"/>
    <x v="3"/>
    <s v="URBAN"/>
    <x v="1"/>
    <d v="2022-12-31T00:00:00"/>
    <n v="420730.2"/>
    <n v="382482"/>
    <x v="0"/>
    <s v="Renewal"/>
    <s v="Health &amp; Wellness"/>
    <s v="Proposed"/>
    <x v="1"/>
    <n v="2022"/>
    <s v="Not Completed"/>
  </r>
  <r>
    <x v="2"/>
    <s v="Project P"/>
    <x v="2"/>
    <x v="6"/>
    <s v="URBAN"/>
    <x v="1"/>
    <d v="2022-12-31T00:00:00"/>
    <n v="980514.70000000007"/>
    <n v="891377"/>
    <x v="1"/>
    <s v="Renewal"/>
    <s v="Health &amp; Wellness"/>
    <s v="Completed"/>
    <x v="1"/>
    <n v="2022"/>
    <s v="Completed"/>
  </r>
  <r>
    <x v="2"/>
    <s v="Project P"/>
    <x v="2"/>
    <x v="6"/>
    <s v="URBAN"/>
    <x v="2"/>
    <d v="2023-12-31T00:00:00"/>
    <n v="1240447"/>
    <n v="1240447"/>
    <x v="1"/>
    <s v="Renewal"/>
    <s v="Health &amp; Wellness"/>
    <s v="Pending"/>
    <x v="1"/>
    <n v="2023"/>
    <s v="Not Completed"/>
  </r>
  <r>
    <x v="2"/>
    <s v="Project P"/>
    <x v="2"/>
    <x v="6"/>
    <s v="URBAN"/>
    <x v="3"/>
    <d v="2024-12-31T00:00:00"/>
    <n v="208109"/>
    <n v="208109"/>
    <x v="1"/>
    <s v="Renewal"/>
    <s v="Health &amp; Wellness"/>
    <s v="Proposed"/>
    <x v="1"/>
    <n v="2024"/>
    <s v="Not Completed"/>
  </r>
  <r>
    <x v="2"/>
    <s v="Project N"/>
    <x v="2"/>
    <x v="6"/>
    <s v="URBAN"/>
    <x v="2"/>
    <d v="2023-12-31T00:00:00"/>
    <n v="339342.30000000005"/>
    <n v="308493"/>
    <x v="0"/>
    <s v="New"/>
    <s v="Health &amp; Wellness"/>
    <s v="Completed"/>
    <x v="1"/>
    <n v="2023"/>
    <s v="Completed"/>
  </r>
  <r>
    <x v="2"/>
    <s v="Project O"/>
    <x v="2"/>
    <x v="6"/>
    <s v="URBAN"/>
    <x v="3"/>
    <d v="2024-12-31T00:00:00"/>
    <n v="1366900.7000000002"/>
    <n v="1242637"/>
    <x v="0"/>
    <s v="Renewal"/>
    <s v="Health &amp; Wellness"/>
    <s v="Pending"/>
    <x v="1"/>
    <n v="2024"/>
    <s v="Not Completed"/>
  </r>
  <r>
    <x v="2"/>
    <s v="Project P"/>
    <x v="2"/>
    <x v="6"/>
    <s v="URBAN"/>
    <x v="0"/>
    <d v="2021-12-31T00:00:00"/>
    <n v="1299452"/>
    <n v="1181320"/>
    <x v="1"/>
    <s v="New"/>
    <s v="Health &amp; Wellness"/>
    <s v="Proposed"/>
    <x v="1"/>
    <n v="2021"/>
    <s v="Not Completed"/>
  </r>
  <r>
    <x v="3"/>
    <s v="Project S"/>
    <x v="1"/>
    <x v="2"/>
    <s v="RURAL"/>
    <x v="1"/>
    <d v="2022-12-31T00:00:00"/>
    <n v="50000"/>
    <n v="50000"/>
    <x v="1"/>
    <s v="Renewal"/>
    <s v="Health &amp; Wellness"/>
    <s v="Completed"/>
    <x v="0"/>
    <n v="2022"/>
    <s v="Completed"/>
  </r>
  <r>
    <x v="3"/>
    <s v="Project S"/>
    <x v="1"/>
    <x v="2"/>
    <s v="RURAL"/>
    <x v="2"/>
    <d v="2023-12-31T00:00:00"/>
    <n v="50000"/>
    <n v="50000"/>
    <x v="1"/>
    <s v="Renewal"/>
    <s v="Health &amp; Wellness"/>
    <s v="Completed"/>
    <x v="0"/>
    <n v="2023"/>
    <s v="Completed"/>
  </r>
  <r>
    <x v="3"/>
    <s v="Project S"/>
    <x v="1"/>
    <x v="2"/>
    <s v="RURAL"/>
    <x v="3"/>
    <d v="2024-12-31T00:00:00"/>
    <n v="50000"/>
    <n v="50000"/>
    <x v="1"/>
    <s v="Renewal"/>
    <s v="Health &amp; Wellness"/>
    <s v="Completed"/>
    <x v="0"/>
    <n v="2024"/>
    <s v="Completed"/>
  </r>
  <r>
    <x v="3"/>
    <s v="Project S"/>
    <x v="1"/>
    <x v="2"/>
    <s v="RURAL"/>
    <x v="0"/>
    <d v="2021-12-31T00:00:00"/>
    <n v="50000"/>
    <n v="50000"/>
    <x v="1"/>
    <s v="New"/>
    <s v="Health &amp; Wellness"/>
    <s v="Completed"/>
    <x v="0"/>
    <n v="2021"/>
    <s v="Completed"/>
  </r>
  <r>
    <x v="3"/>
    <s v="Project R"/>
    <x v="2"/>
    <x v="3"/>
    <s v="RURAL"/>
    <x v="0"/>
    <d v="2021-12-31T00:00:00"/>
    <n v="1797355"/>
    <n v="1797355"/>
    <x v="0"/>
    <s v="New"/>
    <s v="Health &amp; Wellness"/>
    <s v="Pending"/>
    <x v="0"/>
    <n v="2021"/>
    <s v="Not Completed"/>
  </r>
  <r>
    <x v="3"/>
    <s v="Project R"/>
    <x v="2"/>
    <x v="3"/>
    <s v="RURAL"/>
    <x v="1"/>
    <d v="2022-12-31T00:00:00"/>
    <n v="1337981"/>
    <n v="1337981"/>
    <x v="0"/>
    <s v="Renewal"/>
    <s v="Health &amp; Wellness"/>
    <s v="Proposed"/>
    <x v="0"/>
    <n v="2022"/>
    <s v="Not Completed"/>
  </r>
  <r>
    <x v="3"/>
    <s v="Project R"/>
    <x v="2"/>
    <x v="3"/>
    <s v="RURAL"/>
    <x v="2"/>
    <d v="2023-12-31T00:00:00"/>
    <n v="1569965"/>
    <n v="1569965"/>
    <x v="0"/>
    <s v="New"/>
    <s v="Health &amp; Wellness"/>
    <s v="Completed"/>
    <x v="0"/>
    <n v="2023"/>
    <s v="Completed"/>
  </r>
  <r>
    <x v="3"/>
    <s v="Project R"/>
    <x v="2"/>
    <x v="3"/>
    <s v="RURAL"/>
    <x v="3"/>
    <d v="2024-12-31T00:00:00"/>
    <n v="1284894"/>
    <n v="1284894"/>
    <x v="0"/>
    <s v="Renewal"/>
    <s v="Health &amp; Wellness"/>
    <s v="Pending"/>
    <x v="0"/>
    <n v="2024"/>
    <s v="Not Completed"/>
  </r>
  <r>
    <x v="3"/>
    <s v="Project Q"/>
    <x v="2"/>
    <x v="6"/>
    <s v="URBAN"/>
    <x v="0"/>
    <d v="2021-12-31T00:00:00"/>
    <n v="1665828"/>
    <n v="1665828"/>
    <x v="0"/>
    <s v="New"/>
    <s v="Health &amp; Wellness"/>
    <s v="Completed"/>
    <x v="1"/>
    <n v="2021"/>
    <s v="Completed"/>
  </r>
  <r>
    <x v="3"/>
    <s v="Project Q"/>
    <x v="2"/>
    <x v="6"/>
    <s v="URBAN"/>
    <x v="1"/>
    <d v="2022-12-31T00:00:00"/>
    <n v="1480835"/>
    <n v="1480835"/>
    <x v="0"/>
    <s v="Renewal"/>
    <s v="Health &amp; Wellness"/>
    <s v="Pending"/>
    <x v="1"/>
    <n v="2022"/>
    <s v="Not Completed"/>
  </r>
  <r>
    <x v="3"/>
    <s v="Project Q"/>
    <x v="2"/>
    <x v="6"/>
    <s v="URBAN"/>
    <x v="2"/>
    <d v="2023-12-31T00:00:00"/>
    <n v="1455441"/>
    <n v="1455441"/>
    <x v="0"/>
    <s v="New"/>
    <s v="Health &amp; Wellness"/>
    <s v="Proposed"/>
    <x v="1"/>
    <n v="2023"/>
    <s v="Not Completed"/>
  </r>
  <r>
    <x v="3"/>
    <s v="Project Q"/>
    <x v="2"/>
    <x v="6"/>
    <s v="URBAN"/>
    <x v="3"/>
    <d v="2024-12-31T00:00:00"/>
    <n v="1134708"/>
    <n v="1134708"/>
    <x v="0"/>
    <s v="Renewal"/>
    <s v="Health &amp; Wellness"/>
    <s v="Completed"/>
    <x v="1"/>
    <n v="2024"/>
    <s v="Completed"/>
  </r>
  <r>
    <x v="4"/>
    <s v="Project T"/>
    <x v="1"/>
    <x v="0"/>
    <s v="RURAL"/>
    <x v="0"/>
    <d v="2021-12-31T00:00:00"/>
    <n v="250000"/>
    <n v="250000"/>
    <x v="0"/>
    <s v="New"/>
    <s v="Health &amp; Wellness"/>
    <s v="Completed"/>
    <x v="0"/>
    <n v="2021"/>
    <s v="Completed"/>
  </r>
  <r>
    <x v="4"/>
    <s v="Project T"/>
    <x v="1"/>
    <x v="0"/>
    <s v="RURAL"/>
    <x v="1"/>
    <d v="2022-12-31T00:00:00"/>
    <n v="250000"/>
    <n v="250000"/>
    <x v="0"/>
    <s v="Renewal"/>
    <s v="Health &amp; Wellness"/>
    <s v="Pending"/>
    <x v="0"/>
    <n v="2022"/>
    <s v="Not Completed"/>
  </r>
  <r>
    <x v="4"/>
    <s v="Project T"/>
    <x v="1"/>
    <x v="0"/>
    <s v="RURAL"/>
    <x v="2"/>
    <d v="2023-12-31T00:00:00"/>
    <n v="250000"/>
    <n v="250000"/>
    <x v="0"/>
    <s v="Renewal"/>
    <s v="Health &amp; Wellness"/>
    <s v="Proposed"/>
    <x v="0"/>
    <n v="2023"/>
    <s v="Not Completed"/>
  </r>
  <r>
    <x v="4"/>
    <s v="Project T"/>
    <x v="1"/>
    <x v="0"/>
    <s v="RURAL"/>
    <x v="3"/>
    <d v="2024-12-31T00:00:00"/>
    <n v="250000"/>
    <n v="250000"/>
    <x v="0"/>
    <s v="Renewal"/>
    <s v="Health &amp; Wellness"/>
    <s v="Completed"/>
    <x v="0"/>
    <n v="2024"/>
    <s v="Completed"/>
  </r>
  <r>
    <x v="4"/>
    <s v="Project V"/>
    <x v="2"/>
    <x v="3"/>
    <s v="RURAL"/>
    <x v="1"/>
    <d v="2022-12-31T00:00:00"/>
    <n v="1553562"/>
    <n v="1553562"/>
    <x v="1"/>
    <s v="Renewal"/>
    <s v="Health &amp; Wellness"/>
    <s v="Completed"/>
    <x v="0"/>
    <n v="2022"/>
    <s v="Completed"/>
  </r>
  <r>
    <x v="4"/>
    <s v="Project V"/>
    <x v="2"/>
    <x v="3"/>
    <s v="RURAL"/>
    <x v="2"/>
    <d v="2023-12-31T00:00:00"/>
    <n v="1998079"/>
    <n v="1998079"/>
    <x v="1"/>
    <s v="New"/>
    <s v="Health &amp; Wellness"/>
    <s v="Pending"/>
    <x v="0"/>
    <n v="2023"/>
    <s v="Not Completed"/>
  </r>
  <r>
    <x v="4"/>
    <s v="Project V"/>
    <x v="2"/>
    <x v="3"/>
    <s v="RURAL"/>
    <x v="3"/>
    <d v="2024-12-31T00:00:00"/>
    <n v="868462"/>
    <n v="868462"/>
    <x v="1"/>
    <s v="Renewal"/>
    <s v="Health &amp; Wellness"/>
    <s v="Proposed"/>
    <x v="0"/>
    <n v="2024"/>
    <s v="Not Completed"/>
  </r>
  <r>
    <x v="4"/>
    <s v="Project V"/>
    <x v="2"/>
    <x v="3"/>
    <s v="RURAL"/>
    <x v="0"/>
    <d v="2021-12-31T00:00:00"/>
    <n v="1234247"/>
    <n v="1234247"/>
    <x v="1"/>
    <s v="New"/>
    <s v="Health &amp; Wellness"/>
    <s v="Proposed"/>
    <x v="0"/>
    <n v="2021"/>
    <s v="Not Completed"/>
  </r>
  <r>
    <x v="4"/>
    <s v="Project U"/>
    <x v="1"/>
    <x v="1"/>
    <s v="URBAN"/>
    <x v="0"/>
    <d v="2021-12-31T00:00:00"/>
    <n v="1400000"/>
    <n v="1300000"/>
    <x v="1"/>
    <s v="New"/>
    <s v="Health &amp; Wellness"/>
    <s v="Completed"/>
    <x v="1"/>
    <n v="2021"/>
    <s v="Completed"/>
  </r>
  <r>
    <x v="4"/>
    <s v="Project U"/>
    <x v="1"/>
    <x v="1"/>
    <s v="URBAN"/>
    <x v="1"/>
    <d v="2022-12-31T00:00:00"/>
    <n v="1400000"/>
    <n v="1300000"/>
    <x v="1"/>
    <s v="Renewal"/>
    <s v="Health &amp; Wellness"/>
    <s v="Completed"/>
    <x v="1"/>
    <n v="2022"/>
    <s v="Completed"/>
  </r>
  <r>
    <x v="4"/>
    <s v="Project U"/>
    <x v="1"/>
    <x v="1"/>
    <s v="URBAN"/>
    <x v="2"/>
    <d v="2023-12-31T00:00:00"/>
    <n v="1400000"/>
    <n v="1300000"/>
    <x v="1"/>
    <s v="Renewal"/>
    <s v="Health &amp; Wellness"/>
    <s v="Completed"/>
    <x v="1"/>
    <n v="2023"/>
    <s v="Completed"/>
  </r>
  <r>
    <x v="4"/>
    <s v="Project U"/>
    <x v="1"/>
    <x v="1"/>
    <s v="URBAN"/>
    <x v="3"/>
    <d v="2024-12-31T00:00:00"/>
    <n v="1400000"/>
    <n v="1300000"/>
    <x v="1"/>
    <s v="Renewal"/>
    <s v="Health &amp; Wellness"/>
    <s v="Pending"/>
    <x v="1"/>
    <n v="2024"/>
    <s v="Not Completed"/>
  </r>
  <r>
    <x v="5"/>
    <s v="Project W"/>
    <x v="0"/>
    <x v="6"/>
    <s v="URBAN"/>
    <x v="0"/>
    <d v="2021-12-31T00:00:00"/>
    <n v="1750000"/>
    <n v="1750000"/>
    <x v="1"/>
    <s v="New"/>
    <s v="Health &amp; Wellness"/>
    <s v="Completed"/>
    <x v="1"/>
    <n v="2021"/>
    <s v="Completed"/>
  </r>
  <r>
    <x v="5"/>
    <s v="Project W"/>
    <x v="0"/>
    <x v="6"/>
    <s v="URBAN"/>
    <x v="1"/>
    <d v="2022-12-31T00:00:00"/>
    <n v="2000000"/>
    <n v="2000000"/>
    <x v="1"/>
    <s v="Renewal"/>
    <s v="Health &amp; Wellness"/>
    <s v="Completed"/>
    <x v="1"/>
    <n v="2022"/>
    <s v="Completed"/>
  </r>
  <r>
    <x v="5"/>
    <s v="Project W"/>
    <x v="0"/>
    <x v="6"/>
    <s v="URBAN"/>
    <x v="2"/>
    <d v="2023-12-31T00:00:00"/>
    <n v="2000000"/>
    <n v="2000000"/>
    <x v="1"/>
    <s v="Renewal"/>
    <s v="Health &amp; Wellness"/>
    <s v="Completed"/>
    <x v="1"/>
    <n v="2023"/>
    <s v="Completed"/>
  </r>
  <r>
    <x v="5"/>
    <s v="Project W"/>
    <x v="0"/>
    <x v="6"/>
    <s v="URBAN"/>
    <x v="3"/>
    <d v="2024-12-31T00:00:00"/>
    <n v="2000000"/>
    <n v="2000000"/>
    <x v="1"/>
    <s v="Renewal"/>
    <s v="Health &amp; Wellness"/>
    <s v="Pending"/>
    <x v="1"/>
    <n v="2024"/>
    <s v="Not Completed"/>
  </r>
  <r>
    <x v="5"/>
    <s v="Project X"/>
    <x v="0"/>
    <x v="6"/>
    <s v="URBAN"/>
    <x v="0"/>
    <d v="2021-12-31T00:00:00"/>
    <n v="300000"/>
    <n v="300000"/>
    <x v="0"/>
    <s v="New"/>
    <s v="Health &amp; Wellness"/>
    <s v="Pending"/>
    <x v="1"/>
    <n v="2021"/>
    <s v="Not Completed"/>
  </r>
  <r>
    <x v="5"/>
    <s v="Project X"/>
    <x v="0"/>
    <x v="6"/>
    <s v="URBAN"/>
    <x v="1"/>
    <d v="2022-12-31T00:00:00"/>
    <n v="300000"/>
    <n v="300000"/>
    <x v="0"/>
    <s v="Renewal"/>
    <s v="Health &amp; Wellness"/>
    <s v="Proposed"/>
    <x v="1"/>
    <n v="2022"/>
    <s v="Not Completed"/>
  </r>
  <r>
    <x v="5"/>
    <s v="Project X"/>
    <x v="0"/>
    <x v="6"/>
    <s v="URBAN"/>
    <x v="2"/>
    <d v="2023-12-31T00:00:00"/>
    <n v="300000"/>
    <n v="300000"/>
    <x v="0"/>
    <s v="Renewal"/>
    <s v="Health &amp; Wellness"/>
    <s v="Completed"/>
    <x v="1"/>
    <n v="2023"/>
    <s v="Completed"/>
  </r>
  <r>
    <x v="5"/>
    <s v="Project X"/>
    <x v="0"/>
    <x v="6"/>
    <s v="URBAN"/>
    <x v="3"/>
    <d v="2024-12-31T00:00:00"/>
    <n v="300000"/>
    <n v="300000"/>
    <x v="0"/>
    <s v="Pending"/>
    <s v="Health &amp; Wellness"/>
    <s v="Pending"/>
    <x v="1"/>
    <n v="2024"/>
    <s v="Not Completed"/>
  </r>
  <r>
    <x v="5"/>
    <s v="Project Y"/>
    <x v="1"/>
    <x v="6"/>
    <s v="URBAN"/>
    <x v="1"/>
    <d v="2022-12-31T00:00:00"/>
    <n v="87718"/>
    <n v="87718"/>
    <x v="1"/>
    <s v="Renewal"/>
    <s v="Health &amp; Wellness"/>
    <s v="Completed"/>
    <x v="1"/>
    <n v="2022"/>
    <s v="Completed"/>
  </r>
  <r>
    <x v="5"/>
    <s v="Project Y"/>
    <x v="1"/>
    <x v="6"/>
    <s v="URBAN"/>
    <x v="2"/>
    <d v="2023-12-31T00:00:00"/>
    <n v="812970"/>
    <n v="812970"/>
    <x v="1"/>
    <s v="New"/>
    <s v="Health &amp; Wellness"/>
    <s v="Pending"/>
    <x v="1"/>
    <n v="2023"/>
    <s v="Not Completed"/>
  </r>
  <r>
    <x v="5"/>
    <s v="Project Y"/>
    <x v="1"/>
    <x v="6"/>
    <s v="URBAN"/>
    <x v="3"/>
    <d v="2024-12-31T00:00:00"/>
    <n v="1466557"/>
    <n v="1466557"/>
    <x v="1"/>
    <s v="Renewal"/>
    <s v="Health &amp; Wellness"/>
    <s v="Proposed"/>
    <x v="1"/>
    <n v="2024"/>
    <s v="Not Completed"/>
  </r>
  <r>
    <x v="5"/>
    <s v="Project Y"/>
    <x v="1"/>
    <x v="6"/>
    <s v="URBAN"/>
    <x v="0"/>
    <d v="2021-12-31T00:00:00"/>
    <n v="579114"/>
    <n v="579114"/>
    <x v="1"/>
    <s v="New"/>
    <s v="Health &amp; Wellness"/>
    <s v="Proposed"/>
    <x v="1"/>
    <n v="2021"/>
    <s v="Not Completed"/>
  </r>
  <r>
    <x v="6"/>
    <s v="Project Z"/>
    <x v="1"/>
    <x v="7"/>
    <s v="RURAL"/>
    <x v="0"/>
    <d v="2021-12-31T00:00:00"/>
    <n v="363323"/>
    <n v="363323"/>
    <x v="0"/>
    <s v="New"/>
    <s v="Early Childhood"/>
    <s v="Completed"/>
    <x v="0"/>
    <n v="2021"/>
    <s v="Completed"/>
  </r>
  <r>
    <x v="6"/>
    <s v="Project Z"/>
    <x v="1"/>
    <x v="7"/>
    <s v="RURAL"/>
    <x v="1"/>
    <d v="2022-12-31T00:00:00"/>
    <n v="1831495"/>
    <n v="1831495"/>
    <x v="0"/>
    <s v="Renewal"/>
    <s v="Early Childhood"/>
    <s v="Pending"/>
    <x v="0"/>
    <n v="2022"/>
    <s v="Not Completed"/>
  </r>
  <r>
    <x v="6"/>
    <s v="Project Z"/>
    <x v="1"/>
    <x v="7"/>
    <s v="RURAL"/>
    <x v="2"/>
    <d v="2023-12-31T00:00:00"/>
    <n v="404041"/>
    <n v="404041"/>
    <x v="0"/>
    <s v="New"/>
    <s v="Early Childhood"/>
    <s v="Proposed"/>
    <x v="0"/>
    <n v="2023"/>
    <s v="Not Completed"/>
  </r>
  <r>
    <x v="6"/>
    <s v="Project Z"/>
    <x v="1"/>
    <x v="7"/>
    <s v="RURAL"/>
    <x v="3"/>
    <d v="2024-12-31T00:00:00"/>
    <n v="959430"/>
    <n v="959430"/>
    <x v="0"/>
    <s v="Renewal"/>
    <s v="Early Childhood"/>
    <s v="Completed"/>
    <x v="0"/>
    <n v="2024"/>
    <s v="Completed"/>
  </r>
  <r>
    <x v="6"/>
    <s v="Project AA"/>
    <x v="1"/>
    <x v="7"/>
    <s v="URBAN"/>
    <x v="0"/>
    <d v="2021-12-31T00:00:00"/>
    <n v="434361"/>
    <n v="434361"/>
    <x v="0"/>
    <s v="New"/>
    <s v="Early Childhood"/>
    <s v="Pending"/>
    <x v="1"/>
    <n v="2021"/>
    <s v="Not Completed"/>
  </r>
  <r>
    <x v="6"/>
    <s v="Project AA"/>
    <x v="1"/>
    <x v="7"/>
    <s v="URBAN"/>
    <x v="1"/>
    <d v="2022-12-31T00:00:00"/>
    <n v="780585"/>
    <n v="780585"/>
    <x v="0"/>
    <s v="Renewal"/>
    <s v="Early Childhood"/>
    <s v="Proposed"/>
    <x v="1"/>
    <n v="2022"/>
    <s v="Not Completed"/>
  </r>
  <r>
    <x v="6"/>
    <s v="Project AA"/>
    <x v="1"/>
    <x v="7"/>
    <s v="URBAN"/>
    <x v="2"/>
    <d v="2023-12-31T00:00:00"/>
    <n v="1653560"/>
    <n v="1653560"/>
    <x v="0"/>
    <s v="New"/>
    <s v="Early Childhood"/>
    <s v="Completed"/>
    <x v="1"/>
    <n v="2023"/>
    <s v="Completed"/>
  </r>
  <r>
    <x v="6"/>
    <s v="Project AA"/>
    <x v="1"/>
    <x v="7"/>
    <s v="URBAN"/>
    <x v="3"/>
    <d v="2024-12-31T00:00:00"/>
    <n v="1068228"/>
    <n v="1068228"/>
    <x v="0"/>
    <s v="Renewal"/>
    <s v="Early Childhood"/>
    <s v="Pending"/>
    <x v="1"/>
    <n v="2024"/>
    <s v="Not Completed"/>
  </r>
  <r>
    <x v="6"/>
    <s v="Project AB"/>
    <x v="1"/>
    <x v="7"/>
    <s v="URBAN"/>
    <x v="0"/>
    <d v="2021-12-31T00:00:00"/>
    <n v="506174"/>
    <n v="506174"/>
    <x v="1"/>
    <s v="New"/>
    <s v="Early Childhood"/>
    <s v="Proposed"/>
    <x v="1"/>
    <n v="2021"/>
    <s v="Not Completed"/>
  </r>
  <r>
    <x v="6"/>
    <s v="Project AB"/>
    <x v="1"/>
    <x v="7"/>
    <s v="URBAN"/>
    <x v="1"/>
    <d v="2022-12-31T00:00:00"/>
    <n v="619800"/>
    <n v="619800"/>
    <x v="1"/>
    <s v="Renewal"/>
    <s v="Early Childhood"/>
    <s v="Completed"/>
    <x v="1"/>
    <n v="2022"/>
    <s v="Completed"/>
  </r>
  <r>
    <x v="6"/>
    <s v="Project AB"/>
    <x v="1"/>
    <x v="7"/>
    <s v="URBAN"/>
    <x v="2"/>
    <d v="2023-12-31T00:00:00"/>
    <n v="668687"/>
    <n v="668687"/>
    <x v="1"/>
    <s v="New"/>
    <s v="Early Childhood"/>
    <s v="Pending"/>
    <x v="1"/>
    <n v="2023"/>
    <s v="Not Completed"/>
  </r>
  <r>
    <x v="6"/>
    <s v="Project AB"/>
    <x v="1"/>
    <x v="7"/>
    <s v="URBAN"/>
    <x v="3"/>
    <d v="2024-12-31T00:00:00"/>
    <n v="871706"/>
    <n v="871706"/>
    <x v="1"/>
    <s v="Renewal"/>
    <s v="Early Childhood"/>
    <s v="Proposed"/>
    <x v="1"/>
    <n v="2024"/>
    <s v="Not Completed"/>
  </r>
  <r>
    <x v="6"/>
    <s v="Project AC"/>
    <x v="1"/>
    <x v="7"/>
    <s v="URBAN"/>
    <x v="0"/>
    <d v="2021-12-31T00:00:00"/>
    <n v="1127225"/>
    <n v="1127225"/>
    <x v="0"/>
    <s v="New"/>
    <s v="Early Childhood"/>
    <s v="Completed"/>
    <x v="1"/>
    <n v="2021"/>
    <s v="Completed"/>
  </r>
  <r>
    <x v="6"/>
    <s v="Project AC"/>
    <x v="1"/>
    <x v="7"/>
    <s v="URBAN"/>
    <x v="1"/>
    <d v="2022-12-31T00:00:00"/>
    <n v="1143536"/>
    <n v="1143536"/>
    <x v="0"/>
    <s v="Renewal"/>
    <s v="Early Childhood"/>
    <s v="Pending"/>
    <x v="1"/>
    <n v="2022"/>
    <s v="Not Completed"/>
  </r>
  <r>
    <x v="6"/>
    <s v="Project AC"/>
    <x v="1"/>
    <x v="7"/>
    <s v="URBAN"/>
    <x v="2"/>
    <d v="2023-12-31T00:00:00"/>
    <n v="908592"/>
    <n v="908592"/>
    <x v="0"/>
    <s v="New"/>
    <s v="Early Childhood"/>
    <s v="Proposed"/>
    <x v="1"/>
    <n v="2023"/>
    <s v="Not Completed"/>
  </r>
  <r>
    <x v="6"/>
    <s v="Project AC"/>
    <x v="1"/>
    <x v="7"/>
    <s v="URBAN"/>
    <x v="3"/>
    <d v="2024-12-31T00:00:00"/>
    <n v="879094"/>
    <n v="879094"/>
    <x v="0"/>
    <s v="Renewal"/>
    <s v="Early Childhood"/>
    <s v="Completed"/>
    <x v="1"/>
    <n v="2024"/>
    <s v="Completed"/>
  </r>
  <r>
    <x v="7"/>
    <s v="Project AD"/>
    <x v="0"/>
    <x v="5"/>
    <s v="RURAL"/>
    <x v="0"/>
    <d v="2021-12-31T00:00:00"/>
    <n v="1242557"/>
    <n v="1242557"/>
    <x v="0"/>
    <s v="New"/>
    <s v="Early Childhood"/>
    <s v="Pending"/>
    <x v="0"/>
    <n v="2021"/>
    <s v="Not Completed"/>
  </r>
  <r>
    <x v="7"/>
    <s v="Project AD"/>
    <x v="0"/>
    <x v="5"/>
    <s v="RURAL"/>
    <x v="1"/>
    <d v="2022-12-31T00:00:00"/>
    <n v="1626314"/>
    <n v="1626314"/>
    <x v="0"/>
    <s v="Renewal"/>
    <s v="Early Childhood"/>
    <s v="Proposed"/>
    <x v="0"/>
    <n v="2022"/>
    <s v="Not Completed"/>
  </r>
  <r>
    <x v="7"/>
    <s v="Project AD"/>
    <x v="0"/>
    <x v="5"/>
    <s v="RURAL"/>
    <x v="2"/>
    <d v="2023-12-31T00:00:00"/>
    <n v="805265"/>
    <n v="805265"/>
    <x v="0"/>
    <s v="Renewal"/>
    <s v="Early Childhood"/>
    <s v="Completed"/>
    <x v="0"/>
    <n v="2023"/>
    <s v="Completed"/>
  </r>
  <r>
    <x v="7"/>
    <s v="Project AD"/>
    <x v="0"/>
    <x v="5"/>
    <s v="RURAL"/>
    <x v="3"/>
    <d v="2024-12-31T00:00:00"/>
    <n v="1888673"/>
    <n v="1888673"/>
    <x v="0"/>
    <s v="Renewal"/>
    <s v="Early Childhood"/>
    <s v="Pending"/>
    <x v="0"/>
    <n v="2024"/>
    <s v="Not Completed"/>
  </r>
  <r>
    <x v="7"/>
    <s v="Project AF"/>
    <x v="0"/>
    <x v="4"/>
    <s v="SUBURBAN"/>
    <x v="0"/>
    <d v="2021-12-31T00:00:00"/>
    <n v="1000000"/>
    <n v="1000000"/>
    <x v="0"/>
    <s v="New"/>
    <s v="Early Childhood"/>
    <s v="Completed"/>
    <x v="2"/>
    <n v="2021"/>
    <s v="Completed"/>
  </r>
  <r>
    <x v="7"/>
    <s v="Project AF"/>
    <x v="0"/>
    <x v="4"/>
    <s v="SUBURBAN"/>
    <x v="1"/>
    <d v="2022-12-31T00:00:00"/>
    <n v="1000000"/>
    <n v="1000000"/>
    <x v="0"/>
    <s v="Renewal"/>
    <s v="Early Childhood"/>
    <s v="Pending"/>
    <x v="2"/>
    <n v="2022"/>
    <s v="Not Completed"/>
  </r>
  <r>
    <x v="7"/>
    <s v="Project AF"/>
    <x v="0"/>
    <x v="4"/>
    <s v="SUBURBAN"/>
    <x v="2"/>
    <d v="2023-12-31T00:00:00"/>
    <n v="1000000"/>
    <n v="1000000"/>
    <x v="0"/>
    <s v="Renewal"/>
    <s v="Early Childhood"/>
    <s v="Proposed"/>
    <x v="2"/>
    <n v="2023"/>
    <s v="Not Completed"/>
  </r>
  <r>
    <x v="7"/>
    <s v="Project AF"/>
    <x v="0"/>
    <x v="4"/>
    <s v="SUBURBAN"/>
    <x v="3"/>
    <d v="2024-12-31T00:00:00"/>
    <n v="1000000"/>
    <n v="1000000"/>
    <x v="0"/>
    <s v="Renewal"/>
    <s v="Early Childhood"/>
    <s v="Completed"/>
    <x v="2"/>
    <n v="2024"/>
    <s v="Completed"/>
  </r>
  <r>
    <x v="7"/>
    <s v="Project AE"/>
    <x v="0"/>
    <x v="5"/>
    <s v="URBAN"/>
    <x v="0"/>
    <d v="2021-12-31T00:00:00"/>
    <n v="500000"/>
    <n v="400000"/>
    <x v="1"/>
    <s v="New"/>
    <s v="Early Childhood"/>
    <s v="Proposed"/>
    <x v="1"/>
    <n v="2021"/>
    <s v="Not Completed"/>
  </r>
  <r>
    <x v="7"/>
    <s v="Project AE"/>
    <x v="0"/>
    <x v="5"/>
    <s v="URBAN"/>
    <x v="1"/>
    <d v="2022-12-31T00:00:00"/>
    <n v="550000"/>
    <n v="500000"/>
    <x v="1"/>
    <s v="Renewal"/>
    <s v="Early Childhood"/>
    <s v="Completed"/>
    <x v="1"/>
    <n v="2022"/>
    <s v="Completed"/>
  </r>
  <r>
    <x v="7"/>
    <s v="Project AE"/>
    <x v="0"/>
    <x v="5"/>
    <s v="URBAN"/>
    <x v="2"/>
    <d v="2023-12-31T00:00:00"/>
    <n v="550000"/>
    <n v="500000"/>
    <x v="1"/>
    <s v="Renewal"/>
    <s v="Early Childhood"/>
    <s v="Pending"/>
    <x v="1"/>
    <n v="2023"/>
    <s v="Not Completed"/>
  </r>
  <r>
    <x v="7"/>
    <s v="Project AE"/>
    <x v="0"/>
    <x v="5"/>
    <s v="URBAN"/>
    <x v="3"/>
    <d v="2024-12-31T00:00:00"/>
    <n v="550000"/>
    <n v="500000"/>
    <x v="1"/>
    <s v="Renewal"/>
    <s v="Early Childhood"/>
    <s v="Proposed"/>
    <x v="1"/>
    <n v="2024"/>
    <s v="Not Complete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68F5516-2D5D-4AFE-A483-A3E681FD4906}" name="Year"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6">
  <location ref="A90:B95" firstHeaderRow="1" firstDataRow="1" firstDataCol="1"/>
  <pivotFields count="19">
    <pivotField showAll="0"/>
    <pivotField showAll="0"/>
    <pivotField showAll="0">
      <items count="4">
        <item x="0"/>
        <item x="1"/>
        <item x="2"/>
        <item t="default"/>
      </items>
    </pivotField>
    <pivotField showAll="0">
      <items count="14">
        <item x="2"/>
        <item m="1" x="8"/>
        <item x="0"/>
        <item m="1" x="10"/>
        <item x="5"/>
        <item x="4"/>
        <item x="7"/>
        <item x="1"/>
        <item m="1" x="11"/>
        <item x="6"/>
        <item m="1" x="9"/>
        <item x="3"/>
        <item m="1" x="12"/>
        <item t="default"/>
      </items>
    </pivotField>
    <pivotField showAll="0"/>
    <pivotField numFmtId="14" showAll="0">
      <items count="5">
        <item x="0"/>
        <item x="1"/>
        <item x="2"/>
        <item x="3"/>
        <item t="default"/>
      </items>
    </pivotField>
    <pivotField numFmtId="14" showAll="0"/>
    <pivotField numFmtId="164" showAll="0"/>
    <pivotField dataField="1" numFmtId="164" showAll="0"/>
    <pivotField showAll="0"/>
    <pivotField showAll="0"/>
    <pivotField showAll="0"/>
    <pivotField showAll="0"/>
    <pivotField showAll="0"/>
    <pivotField numFmtId="1" showAll="0"/>
    <pivotField showAll="0"/>
    <pivotField showAll="0" defaultSubtotal="0"/>
    <pivotField showAll="0" defaultSubtotal="0"/>
    <pivotField axis="axisRow" showAll="0" defaultSubtotal="0">
      <items count="6">
        <item x="0"/>
        <item x="1"/>
        <item x="2"/>
        <item x="3"/>
        <item x="4"/>
        <item x="5"/>
      </items>
    </pivotField>
  </pivotFields>
  <rowFields count="1">
    <field x="18"/>
  </rowFields>
  <rowItems count="5">
    <i>
      <x v="1"/>
    </i>
    <i>
      <x v="2"/>
    </i>
    <i>
      <x v="3"/>
    </i>
    <i>
      <x v="4"/>
    </i>
    <i t="grand">
      <x/>
    </i>
  </rowItems>
  <colItems count="1">
    <i/>
  </colItems>
  <dataFields count="1">
    <dataField name="Sum of Funded Amount" fld="8" baseField="0" baseItem="0" numFmtId="164"/>
  </dataFields>
  <formats count="1">
    <format dxfId="0">
      <pivotArea outline="0" collapsedLevelsAreSubtotals="1" fieldPosition="0"/>
    </format>
  </formats>
  <chartFormats count="4">
    <chartFormat chart="5" format="10" series="1">
      <pivotArea type="data" outline="0" fieldPosition="0">
        <references count="1">
          <reference field="4294967294" count="1" selected="0">
            <x v="0"/>
          </reference>
        </references>
      </pivotArea>
    </chartFormat>
    <chartFormat chart="5" format="11" series="1">
      <pivotArea type="data" outline="0" fieldPosition="0">
        <references count="2">
          <reference field="4294967294" count="1" selected="0">
            <x v="0"/>
          </reference>
          <reference field="18" count="1" selected="0">
            <x v="2"/>
          </reference>
        </references>
      </pivotArea>
    </chartFormat>
    <chartFormat chart="5" format="12" series="1">
      <pivotArea type="data" outline="0" fieldPosition="0">
        <references count="2">
          <reference field="4294967294" count="1" selected="0">
            <x v="0"/>
          </reference>
          <reference field="18" count="1" selected="0">
            <x v="3"/>
          </reference>
        </references>
      </pivotArea>
    </chartFormat>
    <chartFormat chart="5" format="13" series="1">
      <pivotArea type="data" outline="0" fieldPosition="0">
        <references count="2">
          <reference field="4294967294" count="1" selected="0">
            <x v="0"/>
          </reference>
          <reference field="18"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E2EA8B3-16C8-4FA6-B53F-3BE82E4C776C}" name="Geography" cacheId="1" applyNumberFormats="0" applyBorderFormats="0" applyFontFormats="0" applyPatternFormats="0" applyAlignmentFormats="0" applyWidthHeightFormats="1" dataCaption="Values" updatedVersion="8" minRefreshableVersion="3" useAutoFormatting="1" rowGrandTotals="0" colGrandTotals="0" itemPrintTitles="1" createdVersion="8" indent="0" outline="1" outlineData="1" multipleFieldFilters="0" chartFormat="8">
  <location ref="A54:B57" firstHeaderRow="1" firstDataRow="1" firstDataCol="1"/>
  <pivotFields count="19">
    <pivotField showAll="0"/>
    <pivotField showAll="0"/>
    <pivotField showAll="0">
      <items count="4">
        <item x="0"/>
        <item x="1"/>
        <item x="2"/>
        <item t="default"/>
      </items>
    </pivotField>
    <pivotField showAll="0">
      <items count="14">
        <item x="2"/>
        <item m="1" x="8"/>
        <item x="0"/>
        <item m="1" x="10"/>
        <item x="5"/>
        <item x="4"/>
        <item x="7"/>
        <item x="1"/>
        <item m="1" x="11"/>
        <item x="6"/>
        <item m="1" x="9"/>
        <item x="3"/>
        <item m="1" x="12"/>
        <item t="default"/>
      </items>
    </pivotField>
    <pivotField showAll="0"/>
    <pivotField numFmtId="14" showAll="0">
      <items count="5">
        <item x="0"/>
        <item x="1"/>
        <item x="2"/>
        <item x="3"/>
        <item t="default"/>
      </items>
    </pivotField>
    <pivotField numFmtId="14" showAll="0"/>
    <pivotField numFmtId="164" showAll="0"/>
    <pivotField dataField="1" numFmtId="164" showAll="0"/>
    <pivotField showAll="0"/>
    <pivotField showAll="0"/>
    <pivotField showAll="0"/>
    <pivotField showAll="0"/>
    <pivotField axis="axisRow" showAll="0">
      <items count="5">
        <item m="1" x="3"/>
        <item x="0"/>
        <item x="2"/>
        <item x="1"/>
        <item t="default"/>
      </items>
    </pivotField>
    <pivotField numFmtId="1" showAll="0"/>
    <pivotField showAll="0"/>
    <pivotField showAll="0" defaultSubtotal="0"/>
    <pivotField showAll="0" defaultSubtotal="0"/>
    <pivotField showAll="0" defaultSubtotal="0">
      <items count="6">
        <item x="0"/>
        <item x="1"/>
        <item x="2"/>
        <item x="3"/>
        <item x="4"/>
        <item x="5"/>
      </items>
    </pivotField>
  </pivotFields>
  <rowFields count="1">
    <field x="13"/>
  </rowFields>
  <rowItems count="3">
    <i>
      <x v="1"/>
    </i>
    <i>
      <x v="2"/>
    </i>
    <i>
      <x v="3"/>
    </i>
  </rowItems>
  <colItems count="1">
    <i/>
  </colItems>
  <dataFields count="1">
    <dataField name="Sum of Funded Amount" fld="8" baseField="0" baseItem="0" numFmtId="164"/>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588B7D8D-CEC8-485E-8B55-50EFFF1629F6}" name="Grantee" cacheId="1" applyNumberFormats="0" applyBorderFormats="0" applyFontFormats="0" applyPatternFormats="0" applyAlignmentFormats="0" applyWidthHeightFormats="1" dataCaption="Values" updatedVersion="8" minRefreshableVersion="3" useAutoFormatting="1" rowGrandTotals="0" colGrandTotals="0" itemPrintTitles="1" createdVersion="8" indent="0" outline="1" outlineData="1" multipleFieldFilters="0" chartFormat="9">
  <location ref="A5:B13" firstHeaderRow="1" firstDataRow="1" firstDataCol="1"/>
  <pivotFields count="19">
    <pivotField axis="axisRow" showAll="0" sortType="ascending">
      <items count="15">
        <item x="0"/>
        <item x="1"/>
        <item x="2"/>
        <item x="3"/>
        <item x="4"/>
        <item x="5"/>
        <item x="6"/>
        <item m="1" x="8"/>
        <item x="7"/>
        <item m="1" x="9"/>
        <item m="1" x="10"/>
        <item m="1" x="11"/>
        <item m="1" x="12"/>
        <item m="1" x="13"/>
        <item t="default"/>
      </items>
      <autoSortScope>
        <pivotArea dataOnly="0" outline="0" fieldPosition="0">
          <references count="1">
            <reference field="4294967294" count="1" selected="0">
              <x v="0"/>
            </reference>
          </references>
        </pivotArea>
      </autoSortScope>
    </pivotField>
    <pivotField showAll="0"/>
    <pivotField showAll="0">
      <items count="4">
        <item x="0"/>
        <item x="1"/>
        <item x="2"/>
        <item t="default"/>
      </items>
    </pivotField>
    <pivotField showAll="0">
      <items count="14">
        <item x="2"/>
        <item m="1" x="8"/>
        <item x="0"/>
        <item m="1" x="10"/>
        <item x="5"/>
        <item x="4"/>
        <item x="7"/>
        <item x="1"/>
        <item m="1" x="11"/>
        <item x="6"/>
        <item m="1" x="9"/>
        <item x="3"/>
        <item m="1" x="12"/>
        <item t="default"/>
      </items>
    </pivotField>
    <pivotField showAll="0"/>
    <pivotField numFmtId="14" showAll="0">
      <items count="5">
        <item x="0"/>
        <item x="1"/>
        <item x="2"/>
        <item x="3"/>
        <item t="default"/>
      </items>
    </pivotField>
    <pivotField numFmtId="14" showAll="0"/>
    <pivotField numFmtId="164" showAll="0"/>
    <pivotField dataField="1" numFmtId="164" showAll="0"/>
    <pivotField showAll="0"/>
    <pivotField showAll="0"/>
    <pivotField showAll="0"/>
    <pivotField showAll="0"/>
    <pivotField showAll="0"/>
    <pivotField numFmtId="1" showAll="0"/>
    <pivotField showAll="0"/>
    <pivotField showAll="0">
      <items count="15">
        <item sd="0" x="0"/>
        <item sd="0" x="1"/>
        <item sd="0" x="2"/>
        <item sd="0" x="3"/>
        <item sd="0" x="4"/>
        <item sd="0" x="5"/>
        <item sd="0" x="6"/>
        <item sd="0" x="7"/>
        <item sd="0" x="8"/>
        <item sd="0" x="9"/>
        <item sd="0" x="10"/>
        <item sd="0" x="11"/>
        <item sd="0" x="12"/>
        <item sd="0" x="13"/>
        <item t="default"/>
      </items>
    </pivotField>
    <pivotField showAll="0">
      <items count="7">
        <item sd="0" x="0"/>
        <item sd="0" x="1"/>
        <item sd="0" x="2"/>
        <item sd="0" x="3"/>
        <item sd="0" x="4"/>
        <item sd="0" x="5"/>
        <item t="default"/>
      </items>
    </pivotField>
    <pivotField showAll="0">
      <items count="7">
        <item sd="0" x="0"/>
        <item sd="0" x="1"/>
        <item sd="0" x="2"/>
        <item sd="0" x="3"/>
        <item sd="0" x="4"/>
        <item sd="0" x="5"/>
        <item t="default"/>
      </items>
    </pivotField>
  </pivotFields>
  <rowFields count="1">
    <field x="0"/>
  </rowFields>
  <rowItems count="8">
    <i>
      <x/>
    </i>
    <i>
      <x v="8"/>
    </i>
    <i>
      <x v="4"/>
    </i>
    <i>
      <x v="5"/>
    </i>
    <i>
      <x v="3"/>
    </i>
    <i>
      <x v="2"/>
    </i>
    <i>
      <x v="6"/>
    </i>
    <i>
      <x v="1"/>
    </i>
  </rowItems>
  <colItems count="1">
    <i/>
  </colItems>
  <dataFields count="1">
    <dataField name="Sum of Funded Amount" fld="8" baseField="0" baseItem="0"/>
  </dataFields>
  <formats count="5">
    <format dxfId="6">
      <pivotArea outline="0" collapsedLevelsAreSubtotals="1" fieldPosition="0"/>
    </format>
    <format dxfId="5">
      <pivotArea outline="0" collapsedLevelsAreSubtotals="1" fieldPosition="0"/>
    </format>
    <format dxfId="4">
      <pivotArea field="18" type="button" dataOnly="0" labelOnly="1" outline="0"/>
    </format>
    <format dxfId="3">
      <pivotArea type="topRight" dataOnly="0" labelOnly="1" outline="0" fieldPosition="0"/>
    </format>
    <format dxfId="2">
      <pivotArea dataOnly="0" labelOnly="1" grandCol="1" outline="0" fieldPosition="0"/>
    </format>
  </formats>
  <chartFormats count="1">
    <chartFormat chart="8"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9A84DAD7-674C-4FB6-85E2-D26EE57B7907}" name="Unrestricted"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7">
  <location ref="A117:B120" firstHeaderRow="1" firstDataRow="1" firstDataCol="1"/>
  <pivotFields count="19">
    <pivotField showAll="0"/>
    <pivotField showAll="0"/>
    <pivotField showAll="0">
      <items count="4">
        <item x="0"/>
        <item x="1"/>
        <item x="2"/>
        <item t="default"/>
      </items>
    </pivotField>
    <pivotField showAll="0">
      <items count="14">
        <item x="2"/>
        <item m="1" x="8"/>
        <item x="0"/>
        <item m="1" x="10"/>
        <item x="5"/>
        <item x="4"/>
        <item x="7"/>
        <item x="1"/>
        <item m="1" x="11"/>
        <item x="6"/>
        <item m="1" x="9"/>
        <item x="3"/>
        <item m="1" x="12"/>
        <item t="default"/>
      </items>
    </pivotField>
    <pivotField showAll="0"/>
    <pivotField numFmtId="14" showAll="0">
      <items count="5">
        <item x="0"/>
        <item x="1"/>
        <item x="2"/>
        <item x="3"/>
        <item t="default"/>
      </items>
    </pivotField>
    <pivotField numFmtId="14" showAll="0"/>
    <pivotField numFmtId="164" showAll="0"/>
    <pivotField dataField="1" numFmtId="164" showAll="0"/>
    <pivotField axis="axisRow" showAll="0" sortType="descending">
      <items count="3">
        <item x="1"/>
        <item x="0"/>
        <item t="default"/>
      </items>
    </pivotField>
    <pivotField showAll="0"/>
    <pivotField showAll="0"/>
    <pivotField showAll="0"/>
    <pivotField showAll="0"/>
    <pivotField numFmtId="1" showAll="0"/>
    <pivotField showAll="0"/>
    <pivotField showAll="0" defaultSubtotal="0"/>
    <pivotField showAll="0" defaultSubtotal="0"/>
    <pivotField showAll="0" defaultSubtotal="0">
      <items count="6">
        <item x="0"/>
        <item x="1"/>
        <item x="2"/>
        <item x="3"/>
        <item x="4"/>
        <item x="5"/>
      </items>
    </pivotField>
  </pivotFields>
  <rowFields count="1">
    <field x="9"/>
  </rowFields>
  <rowItems count="3">
    <i>
      <x/>
    </i>
    <i>
      <x v="1"/>
    </i>
    <i t="grand">
      <x/>
    </i>
  </rowItems>
  <colItems count="1">
    <i/>
  </colItems>
  <dataFields count="1">
    <dataField name="Sum of Funded Amount" fld="8" baseField="0" baseItem="0" numFmtId="164"/>
  </dataFields>
  <formats count="1">
    <format dxfId="7">
      <pivotArea outline="0" collapsedLevelsAreSubtotals="1" fieldPosition="0"/>
    </format>
  </formats>
  <chartFormats count="3">
    <chartFormat chart="5" format="4" series="1">
      <pivotArea type="data" outline="0" fieldPosition="0">
        <references count="1">
          <reference field="4294967294" count="1" selected="0">
            <x v="0"/>
          </reference>
        </references>
      </pivotArea>
    </chartFormat>
    <chartFormat chart="5" format="5">
      <pivotArea type="data" outline="0" fieldPosition="0">
        <references count="2">
          <reference field="4294967294" count="1" selected="0">
            <x v="0"/>
          </reference>
          <reference field="9" count="1" selected="0">
            <x v="1"/>
          </reference>
        </references>
      </pivotArea>
    </chartFormat>
    <chartFormat chart="5" format="6">
      <pivotArea type="data" outline="0" fieldPosition="0">
        <references count="2">
          <reference field="4294967294" count="1" selected="0">
            <x v="0"/>
          </reference>
          <reference field="9"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ntry" xr10:uid="{09194895-0DBF-4E16-9329-AC27DE6B2580}" sourceName="Country">
  <pivotTables>
    <pivotTable tabId="5" name="Grantee"/>
    <pivotTable tabId="5" name="Geography"/>
    <pivotTable tabId="5" name="Year"/>
    <pivotTable tabId="5" name="Unrestricted"/>
  </pivotTables>
  <data>
    <tabular pivotCacheId="36589673">
      <items count="13">
        <i x="2" s="1"/>
        <i x="0" s="1"/>
        <i x="5" s="1"/>
        <i x="4" s="1"/>
        <i x="7" s="1"/>
        <i x="1" s="1"/>
        <i x="6" s="1"/>
        <i x="3" s="1"/>
        <i x="8" s="1" nd="1"/>
        <i x="10" s="1" nd="1"/>
        <i x="11" s="1" nd="1"/>
        <i x="9" s="1" nd="1"/>
        <i x="12" s="1" nd="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aff_Member" xr10:uid="{0E525799-B213-452C-B9DC-A536077D4056}" sourceName="Staff Member">
  <pivotTables>
    <pivotTable tabId="5" name="Grantee"/>
    <pivotTable tabId="5" name="Geography"/>
    <pivotTable tabId="5" name="Unrestricted"/>
    <pivotTable tabId="5" name="Year"/>
  </pivotTables>
  <data>
    <tabular pivotCacheId="36589673">
      <items count="3">
        <i x="0" s="1"/>
        <i x="1" s="1"/>
        <i x="2"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ntry" xr10:uid="{50A78616-3D3B-44DA-9F65-66C0ACF3FF97}" cache="Slicer_Country" caption="Country" rowHeight="249238"/>
  <slicer name="Staff Member" xr10:uid="{2F899189-8EB4-4D53-B46D-8ABD6522D1F1}" cache="Slicer_Staff_Member" caption="Staff Member" rowHeight="249238"/>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6745487-518C-4C55-BBEA-E9CEE9CFB1F7}" name="Table1" displayName="Table1" ref="A1:T101" totalsRowShown="0" headerRowDxfId="29" dataDxfId="28">
  <autoFilter ref="A1:T101" xr:uid="{F6745487-518C-4C55-BBEA-E9CEE9CFB1F7}"/>
  <tableColumns count="20">
    <tableColumn id="1" xr3:uid="{17D1AC53-62BA-4246-8728-EFFB2F499B66}" name="Grantee name" dataDxfId="27"/>
    <tableColumn id="2" xr3:uid="{0E34CC87-98DB-46E9-B6A9-CB406C1C8DEB}" name="Project description" dataDxfId="26"/>
    <tableColumn id="3" xr3:uid="{FBF16DBC-210F-4A0D-9729-6D5903712BE7}" name="Staff Member" dataDxfId="25"/>
    <tableColumn id="4" xr3:uid="{67FB7086-34AB-4C0D-BB03-601632128040}" name="Country" dataDxfId="24"/>
    <tableColumn id="5" xr3:uid="{21E3AFBF-5EF9-4294-8924-EB40BEF32D4D}" name="Primary Geography" dataDxfId="23"/>
    <tableColumn id="7" xr3:uid="{C6F4F198-0A60-4004-BD89-F45B24236091}" name="Start Date" dataDxfId="22"/>
    <tableColumn id="8" xr3:uid="{73E896EF-9D60-4F1E-9444-FE2542D9B7D8}" name="End Date" dataDxfId="21"/>
    <tableColumn id="10" xr3:uid="{8D2FF18C-183B-40CE-B37D-264C24141262}" name="Requested Amount" dataDxfId="20"/>
    <tableColumn id="11" xr3:uid="{DE6AD5E5-5680-4C1A-B62B-B86C66199D50}" name="Funded Amount" dataDxfId="19"/>
    <tableColumn id="12" xr3:uid="{E81E0891-6F5E-4014-8F38-8D30A929881C}" name="Restricted or Unrestricted" dataDxfId="18"/>
    <tableColumn id="13" xr3:uid="{BECD8808-DCBE-49C6-9D18-1D4A8605B9E9}" name="Renewal or New" dataDxfId="17"/>
    <tableColumn id="14" xr3:uid="{B78C9702-97E8-44FE-8DCF-0E51F8DA3296}" name="Category" dataDxfId="16"/>
    <tableColumn id="15" xr3:uid="{2E0678C1-FE8A-4052-A292-305DBDA5CC2E}" name="Status" dataDxfId="15"/>
    <tableColumn id="16" xr3:uid="{01727AA5-8E04-4416-82A5-072FC58EFB17}" name="City, State" dataDxfId="14"/>
    <tableColumn id="6" xr3:uid="{27DA8A96-4F4E-4488-8BB1-DA972C1B554F}" name="Primary Geography - Proper" dataDxfId="13">
      <calculatedColumnFormula>PROPER(Table1[[#This Row],[Primary Geography]])</calculatedColumnFormula>
    </tableColumn>
    <tableColumn id="9" xr3:uid="{4B95A067-F493-449C-BB60-82B807C9C499}" name="Start Year" dataDxfId="12">
      <calculatedColumnFormula>YEAR(Table1[[#This Row],[Start Date]])</calculatedColumnFormula>
    </tableColumn>
    <tableColumn id="18" xr3:uid="{05100E09-D953-4B81-8C06-20727B2600CB}" name="Status - Completed vs. Not" dataDxfId="11">
      <calculatedColumnFormula>IF(Table1[[#This Row],[Status]]="Completed","Completed","Not Completed")</calculatedColumnFormula>
    </tableColumn>
    <tableColumn id="17" xr3:uid="{0CA713B2-EE7D-466A-A3AA-A652FF36F33D}" name="City" dataDxfId="10"/>
    <tableColumn id="19" xr3:uid="{C3BFAB84-7E83-4657-A1F1-9F2D94DD50E9}" name="State" dataDxfId="9"/>
    <tableColumn id="20" xr3:uid="{412602E4-D7D8-42B3-A07A-275250ACD20D}" name="City (State)" dataDxfId="8"/>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Depict">
      <a:dk1>
        <a:sysClr val="windowText" lastClr="000000"/>
      </a:dk1>
      <a:lt1>
        <a:sysClr val="window" lastClr="FFFFFF"/>
      </a:lt1>
      <a:dk2>
        <a:srgbClr val="44546A"/>
      </a:dk2>
      <a:lt2>
        <a:srgbClr val="E7E6E6"/>
      </a:lt2>
      <a:accent1>
        <a:srgbClr val="6432C6"/>
      </a:accent1>
      <a:accent2>
        <a:srgbClr val="3F7AD8"/>
      </a:accent2>
      <a:accent3>
        <a:srgbClr val="13BF81"/>
      </a:accent3>
      <a:accent4>
        <a:srgbClr val="B715B7"/>
      </a:accent4>
      <a:accent5>
        <a:srgbClr val="DD405B"/>
      </a:accent5>
      <a:accent6>
        <a:srgbClr val="F7CB52"/>
      </a:accent6>
      <a:hlink>
        <a:srgbClr val="0563C1"/>
      </a:hlink>
      <a:folHlink>
        <a:srgbClr val="954F72"/>
      </a:folHlink>
    </a:clrScheme>
    <a:fontScheme name="Depict with Montserrat Only">
      <a:majorFont>
        <a:latin typeface="Montserrat"/>
        <a:ea typeface=""/>
        <a:cs typeface=""/>
      </a:majorFont>
      <a:minorFont>
        <a:latin typeface="Montserra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urses.depictdatastudio.com/" TargetMode="External"/><Relationship Id="rId2" Type="http://schemas.openxmlformats.org/officeDocument/2006/relationships/hyperlink" Target="https://www.linkedin.com/in/annkemery/" TargetMode="External"/><Relationship Id="rId1" Type="http://schemas.openxmlformats.org/officeDocument/2006/relationships/hyperlink" Target="https://depictdatastudio.com/" TargetMode="External"/><Relationship Id="rId5" Type="http://schemas.openxmlformats.org/officeDocument/2006/relationships/hyperlink" Target="https://depictdatastudio.com/keynotes/" TargetMode="External"/><Relationship Id="rId4" Type="http://schemas.openxmlformats.org/officeDocument/2006/relationships/hyperlink" Target="https://depictdatastudio.com/workshop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epictdatastudio.com/contiguous-datasets-a-critical-prerequisite-for-useful-data-visualization/"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pivotTable" Target="../pivotTables/pivotTable4.xml"/></Relationships>
</file>

<file path=xl/worksheets/_rels/sheet5.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D8084-215F-4466-B1A6-F99CBF931477}">
  <dimension ref="A1:B28"/>
  <sheetViews>
    <sheetView showGridLines="0" topLeftCell="A13" zoomScale="160" zoomScaleNormal="160" workbookViewId="0">
      <selection activeCell="B27" sqref="B27"/>
    </sheetView>
  </sheetViews>
  <sheetFormatPr defaultColWidth="17.7890625" defaultRowHeight="16.5" x14ac:dyDescent="0.6"/>
  <cols>
    <col min="2" max="2" width="57.41796875" bestFit="1" customWidth="1"/>
  </cols>
  <sheetData>
    <row r="1" spans="1:2" ht="36" x14ac:dyDescent="1.25">
      <c r="A1" s="28" t="s">
        <v>104</v>
      </c>
    </row>
    <row r="2" spans="1:2" x14ac:dyDescent="0.6">
      <c r="A2" t="s">
        <v>117</v>
      </c>
    </row>
    <row r="5" spans="1:2" ht="24.75" x14ac:dyDescent="0.9">
      <c r="A5" s="29" t="s">
        <v>118</v>
      </c>
    </row>
    <row r="6" spans="1:2" x14ac:dyDescent="0.6">
      <c r="A6" s="30" t="s">
        <v>119</v>
      </c>
      <c r="B6" s="17" t="s">
        <v>120</v>
      </c>
    </row>
    <row r="7" spans="1:2" x14ac:dyDescent="0.6">
      <c r="A7" s="30" t="s">
        <v>121</v>
      </c>
      <c r="B7" s="17" t="s">
        <v>122</v>
      </c>
    </row>
    <row r="8" spans="1:2" x14ac:dyDescent="0.6">
      <c r="A8" s="30"/>
      <c r="B8" s="17"/>
    </row>
    <row r="9" spans="1:2" ht="24.75" x14ac:dyDescent="0.9">
      <c r="A9" s="29" t="s">
        <v>123</v>
      </c>
    </row>
    <row r="10" spans="1:2" x14ac:dyDescent="0.6">
      <c r="A10" t="s">
        <v>124</v>
      </c>
      <c r="B10" s="17" t="s">
        <v>125</v>
      </c>
    </row>
    <row r="11" spans="1:2" x14ac:dyDescent="0.6">
      <c r="A11" t="s">
        <v>126</v>
      </c>
      <c r="B11" s="17" t="s">
        <v>127</v>
      </c>
    </row>
    <row r="12" spans="1:2" x14ac:dyDescent="0.6">
      <c r="A12" t="s">
        <v>128</v>
      </c>
      <c r="B12" s="17" t="s">
        <v>129</v>
      </c>
    </row>
    <row r="15" spans="1:2" ht="24.75" x14ac:dyDescent="0.9">
      <c r="A15" s="29" t="s">
        <v>105</v>
      </c>
    </row>
    <row r="16" spans="1:2" x14ac:dyDescent="0.6">
      <c r="A16" t="s">
        <v>130</v>
      </c>
    </row>
    <row r="18" spans="1:2" x14ac:dyDescent="0.6">
      <c r="A18" t="s">
        <v>106</v>
      </c>
      <c r="B18" t="s">
        <v>131</v>
      </c>
    </row>
    <row r="19" spans="1:2" x14ac:dyDescent="0.6">
      <c r="B19" t="s">
        <v>132</v>
      </c>
    </row>
    <row r="20" spans="1:2" x14ac:dyDescent="0.6">
      <c r="B20" t="s">
        <v>133</v>
      </c>
    </row>
    <row r="21" spans="1:2" x14ac:dyDescent="0.6">
      <c r="B21" t="s">
        <v>134</v>
      </c>
    </row>
    <row r="23" spans="1:2" x14ac:dyDescent="0.6">
      <c r="A23" t="s">
        <v>107</v>
      </c>
      <c r="B23" t="s">
        <v>135</v>
      </c>
    </row>
    <row r="24" spans="1:2" x14ac:dyDescent="0.6">
      <c r="B24" t="s">
        <v>136</v>
      </c>
    </row>
    <row r="25" spans="1:2" x14ac:dyDescent="0.6">
      <c r="B25" t="s">
        <v>137</v>
      </c>
    </row>
    <row r="27" spans="1:2" x14ac:dyDescent="0.6">
      <c r="A27" t="s">
        <v>108</v>
      </c>
      <c r="B27" t="s">
        <v>138</v>
      </c>
    </row>
    <row r="28" spans="1:2" x14ac:dyDescent="0.6">
      <c r="B28" t="s">
        <v>139</v>
      </c>
    </row>
  </sheetData>
  <hyperlinks>
    <hyperlink ref="B6" r:id="rId1" xr:uid="{B713CC27-D232-4CAF-A115-E8FBEED804FE}"/>
    <hyperlink ref="B7" r:id="rId2" xr:uid="{34F88EBA-F34D-4780-B570-986BE18CB2CB}"/>
    <hyperlink ref="B10" r:id="rId3" xr:uid="{A0E94643-A4E4-4216-AC7D-E742BC072C38}"/>
    <hyperlink ref="B11" r:id="rId4" xr:uid="{7F9E49FB-8C02-4D6B-9D05-2A64A04D9F57}"/>
    <hyperlink ref="B12" r:id="rId5" xr:uid="{0F380C01-5CF6-4EDF-8F47-92A73AC484E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846D1-148F-4A83-AFE3-314CDDDE11B8}">
  <dimension ref="A1:D136"/>
  <sheetViews>
    <sheetView tabSelected="1" zoomScale="150" zoomScaleNormal="150" workbookViewId="0">
      <selection activeCell="A4" sqref="A4"/>
    </sheetView>
  </sheetViews>
  <sheetFormatPr defaultColWidth="19.47265625" defaultRowHeight="16.5" x14ac:dyDescent="0.6"/>
  <sheetData>
    <row r="1" spans="1:4" s="32" customFormat="1" ht="27" x14ac:dyDescent="0.95">
      <c r="A1" s="31" t="s">
        <v>140</v>
      </c>
    </row>
    <row r="2" spans="1:4" x14ac:dyDescent="0.6">
      <c r="A2" t="s">
        <v>141</v>
      </c>
    </row>
    <row r="4" spans="1:4" s="34" customFormat="1" x14ac:dyDescent="0.6">
      <c r="A4" s="33"/>
      <c r="B4" s="33"/>
      <c r="C4" s="33"/>
      <c r="D4" s="33"/>
    </row>
    <row r="5" spans="1:4" s="35" customFormat="1" x14ac:dyDescent="0.6"/>
    <row r="6" spans="1:4" s="37" customFormat="1" x14ac:dyDescent="0.6">
      <c r="A6" s="36"/>
    </row>
    <row r="7" spans="1:4" x14ac:dyDescent="0.6">
      <c r="A7" s="38"/>
    </row>
    <row r="8" spans="1:4" x14ac:dyDescent="0.6">
      <c r="A8" s="38"/>
    </row>
    <row r="9" spans="1:4" x14ac:dyDescent="0.6">
      <c r="A9" s="38"/>
    </row>
    <row r="10" spans="1:4" x14ac:dyDescent="0.6">
      <c r="A10" s="38"/>
    </row>
    <row r="11" spans="1:4" x14ac:dyDescent="0.6">
      <c r="A11" s="38"/>
    </row>
    <row r="12" spans="1:4" x14ac:dyDescent="0.6">
      <c r="A12" s="38"/>
    </row>
    <row r="13" spans="1:4" x14ac:dyDescent="0.6">
      <c r="A13" s="38"/>
    </row>
    <row r="14" spans="1:4" x14ac:dyDescent="0.6">
      <c r="A14" s="38"/>
    </row>
    <row r="15" spans="1:4" s="39" customFormat="1" ht="24.75" x14ac:dyDescent="0.9">
      <c r="A15" s="39" t="s">
        <v>142</v>
      </c>
    </row>
    <row r="16" spans="1:4" x14ac:dyDescent="0.6">
      <c r="A16" s="38"/>
    </row>
    <row r="17" spans="1:1" ht="18" x14ac:dyDescent="0.6">
      <c r="A17" s="40" t="s">
        <v>143</v>
      </c>
    </row>
    <row r="18" spans="1:1" x14ac:dyDescent="0.6">
      <c r="A18" s="41" t="s">
        <v>144</v>
      </c>
    </row>
    <row r="19" spans="1:1" x14ac:dyDescent="0.6">
      <c r="A19" s="42" t="s">
        <v>145</v>
      </c>
    </row>
    <row r="20" spans="1:1" x14ac:dyDescent="0.6">
      <c r="A20" s="43"/>
    </row>
    <row r="21" spans="1:1" ht="18" x14ac:dyDescent="0.6">
      <c r="A21" s="40" t="s">
        <v>146</v>
      </c>
    </row>
    <row r="22" spans="1:1" x14ac:dyDescent="0.6">
      <c r="A22" s="43" t="s">
        <v>147</v>
      </c>
    </row>
    <row r="23" spans="1:1" x14ac:dyDescent="0.6">
      <c r="A23" s="44" t="s">
        <v>148</v>
      </c>
    </row>
    <row r="24" spans="1:1" x14ac:dyDescent="0.6">
      <c r="A24" s="44" t="s">
        <v>149</v>
      </c>
    </row>
    <row r="25" spans="1:1" x14ac:dyDescent="0.6">
      <c r="A25" s="43"/>
    </row>
    <row r="26" spans="1:1" x14ac:dyDescent="0.6">
      <c r="A26" s="43" t="s">
        <v>150</v>
      </c>
    </row>
    <row r="27" spans="1:1" x14ac:dyDescent="0.6">
      <c r="A27" s="44" t="s">
        <v>151</v>
      </c>
    </row>
    <row r="28" spans="1:1" x14ac:dyDescent="0.6">
      <c r="A28" s="44" t="s">
        <v>152</v>
      </c>
    </row>
    <row r="29" spans="1:1" x14ac:dyDescent="0.6">
      <c r="A29" s="44" t="s">
        <v>153</v>
      </c>
    </row>
    <row r="30" spans="1:1" x14ac:dyDescent="0.6">
      <c r="A30" s="43"/>
    </row>
    <row r="31" spans="1:1" ht="18" x14ac:dyDescent="0.6">
      <c r="A31" s="40" t="s">
        <v>154</v>
      </c>
    </row>
    <row r="32" spans="1:1" x14ac:dyDescent="0.6">
      <c r="A32" t="s">
        <v>155</v>
      </c>
    </row>
    <row r="33" spans="1:1" x14ac:dyDescent="0.6">
      <c r="A33" s="8" t="s">
        <v>156</v>
      </c>
    </row>
    <row r="34" spans="1:1" x14ac:dyDescent="0.6">
      <c r="A34" s="8" t="s">
        <v>157</v>
      </c>
    </row>
    <row r="36" spans="1:1" x14ac:dyDescent="0.6">
      <c r="A36" t="s">
        <v>158</v>
      </c>
    </row>
    <row r="37" spans="1:1" x14ac:dyDescent="0.6">
      <c r="A37" s="44" t="s">
        <v>59</v>
      </c>
    </row>
    <row r="38" spans="1:1" x14ac:dyDescent="0.6">
      <c r="A38" s="44" t="s">
        <v>72</v>
      </c>
    </row>
    <row r="39" spans="1:1" x14ac:dyDescent="0.6">
      <c r="A39" s="44" t="s">
        <v>109</v>
      </c>
    </row>
    <row r="40" spans="1:1" x14ac:dyDescent="0.6">
      <c r="A40" s="45"/>
    </row>
    <row r="41" spans="1:1" x14ac:dyDescent="0.6">
      <c r="A41" s="43"/>
    </row>
    <row r="42" spans="1:1" s="47" customFormat="1" ht="27" x14ac:dyDescent="0.95">
      <c r="A42" s="46" t="s">
        <v>159</v>
      </c>
    </row>
    <row r="43" spans="1:1" x14ac:dyDescent="0.6">
      <c r="A43" s="48" t="s">
        <v>160</v>
      </c>
    </row>
    <row r="44" spans="1:1" x14ac:dyDescent="0.6">
      <c r="A44" s="48"/>
    </row>
    <row r="45" spans="1:1" ht="18" x14ac:dyDescent="0.6">
      <c r="A45" s="40" t="s">
        <v>161</v>
      </c>
    </row>
    <row r="46" spans="1:1" x14ac:dyDescent="0.6">
      <c r="A46" s="48" t="s">
        <v>162</v>
      </c>
    </row>
    <row r="47" spans="1:1" x14ac:dyDescent="0.6">
      <c r="A47" s="49" t="s">
        <v>163</v>
      </c>
    </row>
    <row r="48" spans="1:1" x14ac:dyDescent="0.6">
      <c r="A48" s="49" t="s">
        <v>164</v>
      </c>
    </row>
    <row r="49" spans="1:1" x14ac:dyDescent="0.6">
      <c r="A49" s="50"/>
    </row>
    <row r="50" spans="1:1" ht="18" x14ac:dyDescent="0.6">
      <c r="A50" s="40" t="s">
        <v>165</v>
      </c>
    </row>
    <row r="51" spans="1:1" x14ac:dyDescent="0.6">
      <c r="A51" s="48" t="s">
        <v>166</v>
      </c>
    </row>
    <row r="52" spans="1:1" x14ac:dyDescent="0.6">
      <c r="A52" s="51" t="s">
        <v>167</v>
      </c>
    </row>
    <row r="53" spans="1:1" x14ac:dyDescent="0.6">
      <c r="A53" s="48" t="s">
        <v>168</v>
      </c>
    </row>
    <row r="54" spans="1:1" x14ac:dyDescent="0.6">
      <c r="A54" s="48"/>
    </row>
    <row r="55" spans="1:1" ht="18" x14ac:dyDescent="0.6">
      <c r="A55" s="40" t="s">
        <v>169</v>
      </c>
    </row>
    <row r="56" spans="1:1" x14ac:dyDescent="0.6">
      <c r="A56" s="52" t="s">
        <v>170</v>
      </c>
    </row>
    <row r="57" spans="1:1" x14ac:dyDescent="0.6">
      <c r="A57" s="52" t="s">
        <v>171</v>
      </c>
    </row>
    <row r="58" spans="1:1" x14ac:dyDescent="0.6">
      <c r="A58" s="52" t="s">
        <v>172</v>
      </c>
    </row>
    <row r="59" spans="1:1" x14ac:dyDescent="0.6">
      <c r="A59" s="52" t="s">
        <v>173</v>
      </c>
    </row>
    <row r="60" spans="1:1" x14ac:dyDescent="0.6">
      <c r="A60" s="52" t="s">
        <v>174</v>
      </c>
    </row>
    <row r="61" spans="1:1" x14ac:dyDescent="0.6">
      <c r="A61" s="52"/>
    </row>
    <row r="62" spans="1:1" ht="18" x14ac:dyDescent="0.6">
      <c r="A62" s="59" t="s">
        <v>175</v>
      </c>
    </row>
    <row r="63" spans="1:1" x14ac:dyDescent="0.6">
      <c r="A63" s="38" t="s">
        <v>222</v>
      </c>
    </row>
    <row r="64" spans="1:1" x14ac:dyDescent="0.6">
      <c r="A64" s="38"/>
    </row>
    <row r="65" spans="1:1" x14ac:dyDescent="0.6">
      <c r="A65" s="38" t="s">
        <v>223</v>
      </c>
    </row>
    <row r="66" spans="1:1" x14ac:dyDescent="0.6">
      <c r="A66" s="38"/>
    </row>
    <row r="67" spans="1:1" x14ac:dyDescent="0.6">
      <c r="A67" s="38" t="s">
        <v>224</v>
      </c>
    </row>
    <row r="68" spans="1:1" x14ac:dyDescent="0.6">
      <c r="A68" s="53" t="s">
        <v>225</v>
      </c>
    </row>
    <row r="69" spans="1:1" x14ac:dyDescent="0.6">
      <c r="A69" s="53" t="s">
        <v>226</v>
      </c>
    </row>
    <row r="70" spans="1:1" x14ac:dyDescent="0.6">
      <c r="A70" s="53" t="s">
        <v>227</v>
      </c>
    </row>
    <row r="71" spans="1:1" x14ac:dyDescent="0.6">
      <c r="A71" s="53" t="s">
        <v>101</v>
      </c>
    </row>
    <row r="72" spans="1:1" x14ac:dyDescent="0.6">
      <c r="A72" s="41"/>
    </row>
    <row r="73" spans="1:1" ht="18" x14ac:dyDescent="0.65">
      <c r="A73" s="54" t="s">
        <v>176</v>
      </c>
    </row>
    <row r="74" spans="1:1" x14ac:dyDescent="0.6">
      <c r="A74" s="41"/>
    </row>
    <row r="75" spans="1:1" ht="18" x14ac:dyDescent="0.65">
      <c r="A75" s="54" t="s">
        <v>177</v>
      </c>
    </row>
    <row r="76" spans="1:1" ht="18" x14ac:dyDescent="0.65">
      <c r="A76" s="54"/>
    </row>
    <row r="77" spans="1:1" ht="18" x14ac:dyDescent="0.65">
      <c r="A77" s="54" t="s">
        <v>178</v>
      </c>
    </row>
    <row r="79" spans="1:1" x14ac:dyDescent="0.6">
      <c r="A79" s="38"/>
    </row>
    <row r="80" spans="1:1" s="47" customFormat="1" ht="27" x14ac:dyDescent="0.95">
      <c r="A80" s="46" t="s">
        <v>179</v>
      </c>
    </row>
    <row r="81" spans="1:1" ht="18" x14ac:dyDescent="0.6">
      <c r="A81" s="40" t="s">
        <v>180</v>
      </c>
    </row>
    <row r="82" spans="1:1" s="56" customFormat="1" ht="18" x14ac:dyDescent="0.65">
      <c r="A82" s="55" t="s">
        <v>181</v>
      </c>
    </row>
    <row r="83" spans="1:1" ht="18" x14ac:dyDescent="0.6">
      <c r="A83" s="40"/>
    </row>
    <row r="84" spans="1:1" x14ac:dyDescent="0.6">
      <c r="A84" s="53" t="s">
        <v>182</v>
      </c>
    </row>
    <row r="85" spans="1:1" x14ac:dyDescent="0.6">
      <c r="A85" s="53" t="s">
        <v>183</v>
      </c>
    </row>
    <row r="86" spans="1:1" x14ac:dyDescent="0.6">
      <c r="A86" s="8"/>
    </row>
    <row r="87" spans="1:1" x14ac:dyDescent="0.6">
      <c r="A87" s="53" t="s">
        <v>184</v>
      </c>
    </row>
    <row r="88" spans="1:1" x14ac:dyDescent="0.6">
      <c r="A88" s="53" t="s">
        <v>185</v>
      </c>
    </row>
    <row r="89" spans="1:1" x14ac:dyDescent="0.6">
      <c r="A89" s="53" t="s">
        <v>186</v>
      </c>
    </row>
    <row r="91" spans="1:1" s="56" customFormat="1" ht="18" x14ac:dyDescent="0.65">
      <c r="A91" s="56" t="s">
        <v>187</v>
      </c>
    </row>
    <row r="93" spans="1:1" x14ac:dyDescent="0.6">
      <c r="A93" t="s">
        <v>188</v>
      </c>
    </row>
    <row r="94" spans="1:1" x14ac:dyDescent="0.6">
      <c r="A94" s="8" t="s">
        <v>189</v>
      </c>
    </row>
    <row r="95" spans="1:1" x14ac:dyDescent="0.6">
      <c r="A95" s="57" t="s">
        <v>190</v>
      </c>
    </row>
    <row r="96" spans="1:1" x14ac:dyDescent="0.6">
      <c r="A96" s="57"/>
    </row>
    <row r="97" spans="1:1" x14ac:dyDescent="0.6">
      <c r="A97" s="41" t="s">
        <v>191</v>
      </c>
    </row>
    <row r="98" spans="1:1" x14ac:dyDescent="0.6">
      <c r="A98" s="41" t="s">
        <v>192</v>
      </c>
    </row>
    <row r="99" spans="1:1" x14ac:dyDescent="0.6">
      <c r="A99" s="57"/>
    </row>
    <row r="100" spans="1:1" x14ac:dyDescent="0.6">
      <c r="A100" s="3" t="s">
        <v>193</v>
      </c>
    </row>
    <row r="101" spans="1:1" x14ac:dyDescent="0.6">
      <c r="A101" s="3"/>
    </row>
    <row r="102" spans="1:1" s="56" customFormat="1" ht="18" x14ac:dyDescent="0.65">
      <c r="A102" s="56" t="s">
        <v>194</v>
      </c>
    </row>
    <row r="104" spans="1:1" x14ac:dyDescent="0.6">
      <c r="A104" s="3" t="s">
        <v>195</v>
      </c>
    </row>
    <row r="105" spans="1:1" x14ac:dyDescent="0.6">
      <c r="A105" s="8" t="s">
        <v>196</v>
      </c>
    </row>
    <row r="106" spans="1:1" x14ac:dyDescent="0.6">
      <c r="A106" s="8" t="s">
        <v>197</v>
      </c>
    </row>
    <row r="107" spans="1:1" x14ac:dyDescent="0.6">
      <c r="A107" s="8" t="s">
        <v>198</v>
      </c>
    </row>
    <row r="108" spans="1:1" x14ac:dyDescent="0.6">
      <c r="A108" s="8" t="s">
        <v>199</v>
      </c>
    </row>
    <row r="109" spans="1:1" x14ac:dyDescent="0.6">
      <c r="A109" s="8" t="s">
        <v>200</v>
      </c>
    </row>
    <row r="110" spans="1:1" x14ac:dyDescent="0.6">
      <c r="A110" s="3"/>
    </row>
    <row r="111" spans="1:1" x14ac:dyDescent="0.6">
      <c r="A111" s="3" t="s">
        <v>201</v>
      </c>
    </row>
    <row r="112" spans="1:1" x14ac:dyDescent="0.6">
      <c r="A112" s="8" t="s">
        <v>202</v>
      </c>
    </row>
    <row r="113" spans="1:1" x14ac:dyDescent="0.6">
      <c r="A113" s="8" t="s">
        <v>203</v>
      </c>
    </row>
    <row r="114" spans="1:1" x14ac:dyDescent="0.6">
      <c r="A114" s="8" t="s">
        <v>204</v>
      </c>
    </row>
    <row r="115" spans="1:1" x14ac:dyDescent="0.6">
      <c r="A115" s="8" t="s">
        <v>205</v>
      </c>
    </row>
    <row r="116" spans="1:1" x14ac:dyDescent="0.6">
      <c r="A116" s="8" t="s">
        <v>206</v>
      </c>
    </row>
    <row r="117" spans="1:1" x14ac:dyDescent="0.6">
      <c r="A117" s="8" t="s">
        <v>207</v>
      </c>
    </row>
    <row r="118" spans="1:1" x14ac:dyDescent="0.6">
      <c r="A118" s="8" t="s">
        <v>208</v>
      </c>
    </row>
    <row r="119" spans="1:1" x14ac:dyDescent="0.6">
      <c r="A119" s="8" t="s">
        <v>209</v>
      </c>
    </row>
    <row r="120" spans="1:1" x14ac:dyDescent="0.6">
      <c r="A120" s="8" t="s">
        <v>210</v>
      </c>
    </row>
    <row r="121" spans="1:1" x14ac:dyDescent="0.6">
      <c r="A121" s="8" t="s">
        <v>211</v>
      </c>
    </row>
    <row r="122" spans="1:1" x14ac:dyDescent="0.6">
      <c r="A122" s="8"/>
    </row>
    <row r="124" spans="1:1" s="47" customFormat="1" ht="37.5" x14ac:dyDescent="1.3">
      <c r="A124" s="46" t="s">
        <v>212</v>
      </c>
    </row>
    <row r="126" spans="1:1" s="58" customFormat="1" ht="18" x14ac:dyDescent="0.65">
      <c r="A126" s="58" t="s">
        <v>213</v>
      </c>
    </row>
    <row r="127" spans="1:1" x14ac:dyDescent="0.6">
      <c r="A127" s="8" t="s">
        <v>214</v>
      </c>
    </row>
    <row r="128" spans="1:1" x14ac:dyDescent="0.6">
      <c r="A128" s="57" t="s">
        <v>215</v>
      </c>
    </row>
    <row r="129" spans="1:1" x14ac:dyDescent="0.6">
      <c r="A129" s="8" t="s">
        <v>216</v>
      </c>
    </row>
    <row r="131" spans="1:1" s="58" customFormat="1" ht="18" x14ac:dyDescent="0.65">
      <c r="A131" s="58" t="s">
        <v>217</v>
      </c>
    </row>
    <row r="132" spans="1:1" x14ac:dyDescent="0.6">
      <c r="A132" s="8" t="s">
        <v>218</v>
      </c>
    </row>
    <row r="133" spans="1:1" x14ac:dyDescent="0.6">
      <c r="A133" s="57" t="s">
        <v>219</v>
      </c>
    </row>
    <row r="135" spans="1:1" s="58" customFormat="1" ht="18" x14ac:dyDescent="0.65">
      <c r="A135" s="58" t="s">
        <v>220</v>
      </c>
    </row>
    <row r="136" spans="1:1" x14ac:dyDescent="0.6">
      <c r="A136" t="s">
        <v>221</v>
      </c>
    </row>
  </sheetData>
  <hyperlinks>
    <hyperlink ref="A19" r:id="rId1" xr:uid="{455200E4-C6FF-421B-AB6F-8BA498E3C1CB}"/>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B66D2-1AB5-482C-9CD9-F34782FEEA7A}">
  <dimension ref="A1:V109"/>
  <sheetViews>
    <sheetView topLeftCell="J1" zoomScale="130" zoomScaleNormal="130" workbookViewId="0">
      <selection activeCell="I7" sqref="I7"/>
    </sheetView>
  </sheetViews>
  <sheetFormatPr defaultColWidth="15.7890625" defaultRowHeight="16.5" x14ac:dyDescent="0.6"/>
  <cols>
    <col min="1" max="5" width="15.7890625" style="3"/>
    <col min="7" max="7" width="15.7890625" style="3"/>
    <col min="9" max="12" width="15.7890625" style="3"/>
    <col min="13" max="14" width="15.7890625" style="26"/>
    <col min="15" max="16" width="15.7890625" style="23"/>
    <col min="18" max="18" width="15.7890625" style="23"/>
    <col min="19" max="20" width="15.7890625" style="61"/>
    <col min="23" max="16384" width="15.7890625" style="3"/>
  </cols>
  <sheetData>
    <row r="1" spans="1:22" s="60" customFormat="1" ht="49.5" x14ac:dyDescent="0.6">
      <c r="A1" s="60" t="s">
        <v>0</v>
      </c>
      <c r="B1" s="60" t="s">
        <v>18</v>
      </c>
      <c r="C1" s="60" t="s">
        <v>103</v>
      </c>
      <c r="D1" s="60" t="s">
        <v>6</v>
      </c>
      <c r="E1" s="60" t="s">
        <v>46</v>
      </c>
      <c r="F1" s="60" t="s">
        <v>73</v>
      </c>
      <c r="G1" s="60" t="s">
        <v>74</v>
      </c>
      <c r="H1" s="60" t="s">
        <v>52</v>
      </c>
      <c r="I1" s="60" t="s">
        <v>53</v>
      </c>
      <c r="J1" s="60" t="s">
        <v>24</v>
      </c>
      <c r="K1" s="60" t="s">
        <v>27</v>
      </c>
      <c r="L1" s="60" t="s">
        <v>1</v>
      </c>
      <c r="M1" s="60" t="s">
        <v>2</v>
      </c>
      <c r="N1" s="60" t="s">
        <v>228</v>
      </c>
      <c r="O1" s="60" t="s">
        <v>59</v>
      </c>
      <c r="P1" s="60" t="s">
        <v>72</v>
      </c>
      <c r="Q1" s="60" t="s">
        <v>109</v>
      </c>
      <c r="R1" s="22" t="s">
        <v>231</v>
      </c>
      <c r="S1" s="22" t="s">
        <v>232</v>
      </c>
      <c r="T1" s="22" t="s">
        <v>233</v>
      </c>
    </row>
    <row r="2" spans="1:22" x14ac:dyDescent="0.6">
      <c r="A2" s="3" t="s">
        <v>15</v>
      </c>
      <c r="B2" s="3" t="s">
        <v>19</v>
      </c>
      <c r="C2" s="3" t="s">
        <v>30</v>
      </c>
      <c r="D2" s="3" t="s">
        <v>7</v>
      </c>
      <c r="E2" s="3" t="s">
        <v>55</v>
      </c>
      <c r="F2" s="4">
        <v>44197</v>
      </c>
      <c r="G2" s="4">
        <v>44561</v>
      </c>
      <c r="H2" s="5">
        <v>1855016.9000000001</v>
      </c>
      <c r="I2" s="5">
        <v>1686379</v>
      </c>
      <c r="J2" s="5" t="s">
        <v>25</v>
      </c>
      <c r="K2" s="5" t="s">
        <v>29</v>
      </c>
      <c r="L2" s="3" t="s">
        <v>114</v>
      </c>
      <c r="M2" s="26" t="s">
        <v>3</v>
      </c>
      <c r="N2" s="26" t="s">
        <v>229</v>
      </c>
      <c r="O2" s="23" t="str">
        <f>PROPER(Table1[[#This Row],[Primary Geography]])</f>
        <v>Rural</v>
      </c>
      <c r="P2" s="24">
        <f>YEAR(Table1[[#This Row],[Start Date]])</f>
        <v>2021</v>
      </c>
      <c r="Q2" s="25" t="str">
        <f>IF(Table1[[#This Row],[Status]]="Completed","Completed","Not Completed")</f>
        <v>Completed</v>
      </c>
      <c r="S2" s="23"/>
      <c r="T2" s="23"/>
      <c r="U2" s="3"/>
      <c r="V2" s="3"/>
    </row>
    <row r="3" spans="1:22" x14ac:dyDescent="0.6">
      <c r="A3" s="3" t="s">
        <v>15</v>
      </c>
      <c r="B3" s="3" t="s">
        <v>19</v>
      </c>
      <c r="C3" s="3" t="s">
        <v>30</v>
      </c>
      <c r="D3" s="3" t="s">
        <v>7</v>
      </c>
      <c r="E3" s="3" t="s">
        <v>55</v>
      </c>
      <c r="F3" s="4">
        <v>44562</v>
      </c>
      <c r="G3" s="4">
        <v>44926</v>
      </c>
      <c r="H3" s="5">
        <v>1072755.2000000002</v>
      </c>
      <c r="I3" s="5">
        <v>975232</v>
      </c>
      <c r="J3" s="5" t="s">
        <v>25</v>
      </c>
      <c r="K3" s="5" t="s">
        <v>28</v>
      </c>
      <c r="L3" s="3" t="s">
        <v>114</v>
      </c>
      <c r="M3" s="26" t="s">
        <v>4</v>
      </c>
      <c r="N3" s="26" t="s">
        <v>230</v>
      </c>
      <c r="O3" s="23" t="str">
        <f>PROPER(Table1[[#This Row],[Primary Geography]])</f>
        <v>Rural</v>
      </c>
      <c r="P3" s="24">
        <f>YEAR(Table1[[#This Row],[Start Date]])</f>
        <v>2022</v>
      </c>
      <c r="Q3" s="25" t="str">
        <f>IF(Table1[[#This Row],[Status]]="Completed","Completed","Not Completed")</f>
        <v>Not Completed</v>
      </c>
      <c r="S3" s="23"/>
      <c r="T3" s="23"/>
      <c r="U3" s="3"/>
      <c r="V3" s="3"/>
    </row>
    <row r="4" spans="1:22" x14ac:dyDescent="0.6">
      <c r="A4" s="3" t="s">
        <v>15</v>
      </c>
      <c r="B4" s="3" t="s">
        <v>19</v>
      </c>
      <c r="C4" s="3" t="s">
        <v>30</v>
      </c>
      <c r="D4" s="3" t="s">
        <v>7</v>
      </c>
      <c r="E4" s="3" t="s">
        <v>55</v>
      </c>
      <c r="F4" s="4">
        <v>44927</v>
      </c>
      <c r="G4" s="4">
        <v>45291</v>
      </c>
      <c r="H4" s="5">
        <v>58399.000000000007</v>
      </c>
      <c r="I4" s="5">
        <v>53090</v>
      </c>
      <c r="J4" s="5" t="s">
        <v>25</v>
      </c>
      <c r="K4" s="5" t="s">
        <v>28</v>
      </c>
      <c r="L4" s="3" t="s">
        <v>114</v>
      </c>
      <c r="M4" s="26" t="s">
        <v>5</v>
      </c>
      <c r="O4" s="23" t="str">
        <f>PROPER(Table1[[#This Row],[Primary Geography]])</f>
        <v>Rural</v>
      </c>
      <c r="P4" s="24">
        <f>YEAR(Table1[[#This Row],[Start Date]])</f>
        <v>2023</v>
      </c>
      <c r="Q4" s="25" t="str">
        <f>IF(Table1[[#This Row],[Status]]="Completed","Completed","Not Completed")</f>
        <v>Not Completed</v>
      </c>
      <c r="S4" s="23"/>
      <c r="T4" s="23"/>
      <c r="U4" s="3"/>
      <c r="V4" s="3"/>
    </row>
    <row r="5" spans="1:22" x14ac:dyDescent="0.6">
      <c r="A5" s="3" t="s">
        <v>15</v>
      </c>
      <c r="B5" s="3" t="s">
        <v>19</v>
      </c>
      <c r="C5" s="3" t="s">
        <v>30</v>
      </c>
      <c r="D5" s="3" t="s">
        <v>7</v>
      </c>
      <c r="E5" s="3" t="s">
        <v>55</v>
      </c>
      <c r="F5" s="4">
        <v>45292</v>
      </c>
      <c r="G5" s="4">
        <v>45657</v>
      </c>
      <c r="H5" s="5">
        <v>1115738.8</v>
      </c>
      <c r="I5" s="5">
        <v>1014308</v>
      </c>
      <c r="J5" s="5" t="s">
        <v>25</v>
      </c>
      <c r="K5" s="5" t="s">
        <v>28</v>
      </c>
      <c r="L5" s="3" t="s">
        <v>114</v>
      </c>
      <c r="M5" s="26" t="s">
        <v>3</v>
      </c>
      <c r="O5" s="23" t="str">
        <f>PROPER(Table1[[#This Row],[Primary Geography]])</f>
        <v>Rural</v>
      </c>
      <c r="P5" s="24">
        <f>YEAR(Table1[[#This Row],[Start Date]])</f>
        <v>2024</v>
      </c>
      <c r="Q5" s="25" t="str">
        <f>IF(Table1[[#This Row],[Status]]="Completed","Completed","Not Completed")</f>
        <v>Completed</v>
      </c>
      <c r="S5" s="23"/>
      <c r="T5" s="23"/>
      <c r="U5" s="3"/>
      <c r="V5" s="3"/>
    </row>
    <row r="6" spans="1:22" x14ac:dyDescent="0.6">
      <c r="A6" s="3" t="s">
        <v>15</v>
      </c>
      <c r="B6" s="3" t="s">
        <v>17</v>
      </c>
      <c r="C6" s="3" t="s">
        <v>30</v>
      </c>
      <c r="D6" s="3" t="s">
        <v>13</v>
      </c>
      <c r="E6" s="3" t="s">
        <v>54</v>
      </c>
      <c r="F6" s="4">
        <v>44197</v>
      </c>
      <c r="G6" s="4">
        <v>44561</v>
      </c>
      <c r="H6" s="5">
        <v>1481095.0000000002</v>
      </c>
      <c r="I6" s="5">
        <v>1346450</v>
      </c>
      <c r="J6" s="5" t="s">
        <v>25</v>
      </c>
      <c r="K6" s="5" t="s">
        <v>29</v>
      </c>
      <c r="L6" s="3" t="s">
        <v>114</v>
      </c>
      <c r="M6" s="26" t="s">
        <v>3</v>
      </c>
      <c r="O6" s="23" t="str">
        <f>PROPER(Table1[[#This Row],[Primary Geography]])</f>
        <v>Urban</v>
      </c>
      <c r="P6" s="24">
        <f>YEAR(Table1[[#This Row],[Start Date]])</f>
        <v>2021</v>
      </c>
      <c r="Q6" s="25" t="str">
        <f>IF(Table1[[#This Row],[Status]]="Completed","Completed","Not Completed")</f>
        <v>Completed</v>
      </c>
      <c r="S6" s="23"/>
      <c r="T6" s="23"/>
      <c r="U6" s="3"/>
      <c r="V6" s="3"/>
    </row>
    <row r="7" spans="1:22" x14ac:dyDescent="0.6">
      <c r="A7" s="3" t="s">
        <v>15</v>
      </c>
      <c r="B7" s="3" t="s">
        <v>17</v>
      </c>
      <c r="C7" s="3" t="s">
        <v>30</v>
      </c>
      <c r="D7" s="3" t="s">
        <v>13</v>
      </c>
      <c r="E7" s="3" t="s">
        <v>54</v>
      </c>
      <c r="F7" s="4">
        <v>44562</v>
      </c>
      <c r="G7" s="4">
        <v>44926</v>
      </c>
      <c r="H7" s="5">
        <v>1830010.6</v>
      </c>
      <c r="I7" s="5">
        <v>1663646</v>
      </c>
      <c r="J7" s="5" t="s">
        <v>25</v>
      </c>
      <c r="K7" s="5" t="s">
        <v>28</v>
      </c>
      <c r="L7" s="3" t="s">
        <v>114</v>
      </c>
      <c r="M7" s="26" t="s">
        <v>4</v>
      </c>
      <c r="O7" s="23" t="str">
        <f>PROPER(Table1[[#This Row],[Primary Geography]])</f>
        <v>Urban</v>
      </c>
      <c r="P7" s="24">
        <f>YEAR(Table1[[#This Row],[Start Date]])</f>
        <v>2022</v>
      </c>
      <c r="Q7" s="25" t="str">
        <f>IF(Table1[[#This Row],[Status]]="Completed","Completed","Not Completed")</f>
        <v>Not Completed</v>
      </c>
      <c r="S7" s="23"/>
      <c r="T7" s="23"/>
      <c r="U7" s="3"/>
      <c r="V7" s="3"/>
    </row>
    <row r="8" spans="1:22" x14ac:dyDescent="0.6">
      <c r="A8" s="3" t="s">
        <v>15</v>
      </c>
      <c r="B8" s="3" t="s">
        <v>17</v>
      </c>
      <c r="C8" s="3" t="s">
        <v>30</v>
      </c>
      <c r="D8" s="3" t="s">
        <v>13</v>
      </c>
      <c r="E8" s="3" t="s">
        <v>54</v>
      </c>
      <c r="F8" s="4">
        <v>44927</v>
      </c>
      <c r="G8" s="4">
        <v>45291</v>
      </c>
      <c r="H8" s="5">
        <v>1569936.5000000002</v>
      </c>
      <c r="I8" s="5">
        <v>1427215</v>
      </c>
      <c r="J8" s="5" t="s">
        <v>25</v>
      </c>
      <c r="K8" s="5" t="s">
        <v>28</v>
      </c>
      <c r="L8" s="3" t="s">
        <v>114</v>
      </c>
      <c r="M8" s="26" t="s">
        <v>5</v>
      </c>
      <c r="O8" s="23" t="str">
        <f>PROPER(Table1[[#This Row],[Primary Geography]])</f>
        <v>Urban</v>
      </c>
      <c r="P8" s="24">
        <f>YEAR(Table1[[#This Row],[Start Date]])</f>
        <v>2023</v>
      </c>
      <c r="Q8" s="25" t="str">
        <f>IF(Table1[[#This Row],[Status]]="Completed","Completed","Not Completed")</f>
        <v>Not Completed</v>
      </c>
      <c r="S8" s="23"/>
      <c r="T8" s="23"/>
      <c r="U8" s="3"/>
      <c r="V8" s="3"/>
    </row>
    <row r="9" spans="1:22" x14ac:dyDescent="0.6">
      <c r="A9" s="3" t="s">
        <v>16</v>
      </c>
      <c r="B9" s="3" t="s">
        <v>22</v>
      </c>
      <c r="C9" s="3" t="s">
        <v>32</v>
      </c>
      <c r="D9" s="3" t="s">
        <v>11</v>
      </c>
      <c r="E9" s="3" t="s">
        <v>56</v>
      </c>
      <c r="F9" s="4">
        <v>44927</v>
      </c>
      <c r="G9" s="4">
        <v>45291</v>
      </c>
      <c r="H9" s="5">
        <v>1307800</v>
      </c>
      <c r="I9" s="5">
        <v>1307800</v>
      </c>
      <c r="J9" s="5" t="s">
        <v>26</v>
      </c>
      <c r="K9" s="5" t="s">
        <v>29</v>
      </c>
      <c r="L9" s="3" t="s">
        <v>114</v>
      </c>
      <c r="M9" s="26" t="s">
        <v>4</v>
      </c>
      <c r="O9" s="23" t="str">
        <f>PROPER(Table1[[#This Row],[Primary Geography]])</f>
        <v>Rural</v>
      </c>
      <c r="P9" s="24">
        <f>YEAR(Table1[[#This Row],[Start Date]])</f>
        <v>2023</v>
      </c>
      <c r="Q9" s="25" t="str">
        <f>IF(Table1[[#This Row],[Status]]="Completed","Completed","Not Completed")</f>
        <v>Not Completed</v>
      </c>
      <c r="S9" s="23"/>
      <c r="T9" s="23"/>
      <c r="U9" s="3"/>
      <c r="V9" s="3"/>
    </row>
    <row r="10" spans="1:22" x14ac:dyDescent="0.6">
      <c r="A10" s="3" t="s">
        <v>16</v>
      </c>
      <c r="B10" s="3" t="s">
        <v>34</v>
      </c>
      <c r="C10" s="3" t="s">
        <v>32</v>
      </c>
      <c r="D10" s="3" t="s">
        <v>14</v>
      </c>
      <c r="E10" s="3" t="s">
        <v>56</v>
      </c>
      <c r="F10" s="4">
        <v>44197</v>
      </c>
      <c r="G10" s="4">
        <v>44561</v>
      </c>
      <c r="H10" s="5">
        <v>1950877</v>
      </c>
      <c r="I10" s="5">
        <v>1950877</v>
      </c>
      <c r="J10" s="5" t="s">
        <v>25</v>
      </c>
      <c r="K10" s="5" t="s">
        <v>29</v>
      </c>
      <c r="L10" s="3" t="s">
        <v>114</v>
      </c>
      <c r="M10" s="26" t="s">
        <v>3</v>
      </c>
      <c r="O10" s="23" t="str">
        <f>PROPER(Table1[[#This Row],[Primary Geography]])</f>
        <v>Rural</v>
      </c>
      <c r="P10" s="24">
        <f>YEAR(Table1[[#This Row],[Start Date]])</f>
        <v>2021</v>
      </c>
      <c r="Q10" s="25" t="str">
        <f>IF(Table1[[#This Row],[Status]]="Completed","Completed","Not Completed")</f>
        <v>Completed</v>
      </c>
      <c r="S10" s="23"/>
      <c r="T10" s="23"/>
      <c r="U10" s="3"/>
      <c r="V10" s="3"/>
    </row>
    <row r="11" spans="1:22" x14ac:dyDescent="0.6">
      <c r="A11" s="3" t="s">
        <v>16</v>
      </c>
      <c r="B11" s="3" t="s">
        <v>34</v>
      </c>
      <c r="C11" s="3" t="s">
        <v>32</v>
      </c>
      <c r="D11" s="3" t="s">
        <v>14</v>
      </c>
      <c r="E11" s="3" t="s">
        <v>56</v>
      </c>
      <c r="F11" s="4">
        <v>44562</v>
      </c>
      <c r="G11" s="4">
        <v>44926</v>
      </c>
      <c r="H11" s="5">
        <v>767793</v>
      </c>
      <c r="I11" s="5">
        <v>767793</v>
      </c>
      <c r="J11" s="5" t="s">
        <v>25</v>
      </c>
      <c r="K11" s="5" t="s">
        <v>28</v>
      </c>
      <c r="L11" s="3" t="s">
        <v>114</v>
      </c>
      <c r="M11" s="26" t="s">
        <v>4</v>
      </c>
      <c r="O11" s="23" t="str">
        <f>PROPER(Table1[[#This Row],[Primary Geography]])</f>
        <v>Rural</v>
      </c>
      <c r="P11" s="24">
        <f>YEAR(Table1[[#This Row],[Start Date]])</f>
        <v>2022</v>
      </c>
      <c r="Q11" s="25" t="str">
        <f>IF(Table1[[#This Row],[Status]]="Completed","Completed","Not Completed")</f>
        <v>Not Completed</v>
      </c>
      <c r="S11" s="23"/>
      <c r="T11" s="23"/>
      <c r="U11" s="3"/>
      <c r="V11" s="3"/>
    </row>
    <row r="12" spans="1:22" x14ac:dyDescent="0.6">
      <c r="A12" s="3" t="s">
        <v>16</v>
      </c>
      <c r="B12" s="3" t="s">
        <v>34</v>
      </c>
      <c r="C12" s="3" t="s">
        <v>32</v>
      </c>
      <c r="D12" s="3" t="s">
        <v>14</v>
      </c>
      <c r="E12" s="3" t="s">
        <v>56</v>
      </c>
      <c r="F12" s="4">
        <v>44927</v>
      </c>
      <c r="G12" s="4">
        <v>45291</v>
      </c>
      <c r="H12" s="5">
        <v>444855</v>
      </c>
      <c r="I12" s="5">
        <v>444855</v>
      </c>
      <c r="J12" s="5" t="s">
        <v>25</v>
      </c>
      <c r="K12" s="5" t="s">
        <v>29</v>
      </c>
      <c r="L12" s="3" t="s">
        <v>114</v>
      </c>
      <c r="M12" s="26" t="s">
        <v>5</v>
      </c>
      <c r="O12" s="23" t="str">
        <f>PROPER(Table1[[#This Row],[Primary Geography]])</f>
        <v>Rural</v>
      </c>
      <c r="P12" s="24">
        <f>YEAR(Table1[[#This Row],[Start Date]])</f>
        <v>2023</v>
      </c>
      <c r="Q12" s="25" t="str">
        <f>IF(Table1[[#This Row],[Status]]="Completed","Completed","Not Completed")</f>
        <v>Not Completed</v>
      </c>
      <c r="S12" s="23"/>
      <c r="T12" s="23"/>
      <c r="U12" s="3"/>
      <c r="V12" s="3"/>
    </row>
    <row r="13" spans="1:22" x14ac:dyDescent="0.6">
      <c r="A13" s="3" t="s">
        <v>16</v>
      </c>
      <c r="B13" s="3" t="s">
        <v>34</v>
      </c>
      <c r="C13" s="3" t="s">
        <v>32</v>
      </c>
      <c r="D13" s="3" t="s">
        <v>14</v>
      </c>
      <c r="E13" s="3" t="s">
        <v>56</v>
      </c>
      <c r="F13" s="4">
        <v>44197</v>
      </c>
      <c r="G13" s="4">
        <v>44561</v>
      </c>
      <c r="H13" s="5">
        <v>728010</v>
      </c>
      <c r="I13" s="5">
        <v>728010</v>
      </c>
      <c r="J13" s="5" t="s">
        <v>25</v>
      </c>
      <c r="K13" s="5" t="s">
        <v>28</v>
      </c>
      <c r="L13" s="3" t="s">
        <v>114</v>
      </c>
      <c r="M13" s="26" t="s">
        <v>3</v>
      </c>
      <c r="O13" s="23" t="str">
        <f>PROPER(Table1[[#This Row],[Primary Geography]])</f>
        <v>Rural</v>
      </c>
      <c r="P13" s="24">
        <f>YEAR(Table1[[#This Row],[Start Date]])</f>
        <v>2021</v>
      </c>
      <c r="Q13" s="25" t="str">
        <f>IF(Table1[[#This Row],[Status]]="Completed","Completed","Not Completed")</f>
        <v>Completed</v>
      </c>
      <c r="S13" s="23"/>
      <c r="T13" s="23"/>
      <c r="U13" s="3"/>
      <c r="V13" s="3"/>
    </row>
    <row r="14" spans="1:22" x14ac:dyDescent="0.6">
      <c r="A14" s="3" t="s">
        <v>16</v>
      </c>
      <c r="B14" s="3" t="s">
        <v>34</v>
      </c>
      <c r="C14" s="3" t="s">
        <v>32</v>
      </c>
      <c r="D14" s="3" t="s">
        <v>14</v>
      </c>
      <c r="E14" s="3" t="s">
        <v>56</v>
      </c>
      <c r="F14" s="4">
        <v>44562</v>
      </c>
      <c r="G14" s="4">
        <v>44926</v>
      </c>
      <c r="H14" s="5">
        <v>1706901</v>
      </c>
      <c r="I14" s="5">
        <v>1706901</v>
      </c>
      <c r="J14" s="5" t="s">
        <v>25</v>
      </c>
      <c r="K14" s="5" t="s">
        <v>29</v>
      </c>
      <c r="L14" s="3" t="s">
        <v>114</v>
      </c>
      <c r="M14" s="26" t="s">
        <v>4</v>
      </c>
      <c r="O14" s="23" t="str">
        <f>PROPER(Table1[[#This Row],[Primary Geography]])</f>
        <v>Rural</v>
      </c>
      <c r="P14" s="24">
        <f>YEAR(Table1[[#This Row],[Start Date]])</f>
        <v>2022</v>
      </c>
      <c r="Q14" s="25" t="str">
        <f>IF(Table1[[#This Row],[Status]]="Completed","Completed","Not Completed")</f>
        <v>Not Completed</v>
      </c>
      <c r="S14" s="23"/>
      <c r="T14" s="23"/>
      <c r="U14" s="3"/>
      <c r="V14" s="3"/>
    </row>
    <row r="15" spans="1:22" x14ac:dyDescent="0.6">
      <c r="A15" s="3" t="s">
        <v>16</v>
      </c>
      <c r="B15" s="3" t="s">
        <v>39</v>
      </c>
      <c r="C15" s="3" t="s">
        <v>32</v>
      </c>
      <c r="D15" s="3" t="s">
        <v>12</v>
      </c>
      <c r="E15" s="3" t="s">
        <v>58</v>
      </c>
      <c r="F15" s="4">
        <v>44927</v>
      </c>
      <c r="G15" s="4">
        <v>45291</v>
      </c>
      <c r="H15" s="5">
        <v>1812428</v>
      </c>
      <c r="I15" s="5">
        <v>1812428</v>
      </c>
      <c r="J15" s="5" t="s">
        <v>25</v>
      </c>
      <c r="K15" s="5" t="s">
        <v>28</v>
      </c>
      <c r="L15" s="3" t="s">
        <v>114</v>
      </c>
      <c r="M15" s="26" t="s">
        <v>4</v>
      </c>
      <c r="O15" s="23" t="str">
        <f>PROPER(Table1[[#This Row],[Primary Geography]])</f>
        <v>Suburban</v>
      </c>
      <c r="P15" s="24">
        <f>YEAR(Table1[[#This Row],[Start Date]])</f>
        <v>2023</v>
      </c>
      <c r="Q15" s="25" t="str">
        <f>IF(Table1[[#This Row],[Status]]="Completed","Completed","Not Completed")</f>
        <v>Not Completed</v>
      </c>
      <c r="S15" s="23"/>
      <c r="T15" s="23"/>
      <c r="U15" s="3"/>
      <c r="V15" s="3"/>
    </row>
    <row r="16" spans="1:22" x14ac:dyDescent="0.6">
      <c r="A16" s="3" t="s">
        <v>16</v>
      </c>
      <c r="B16" s="3" t="s">
        <v>40</v>
      </c>
      <c r="C16" s="3" t="s">
        <v>32</v>
      </c>
      <c r="D16" s="3" t="s">
        <v>12</v>
      </c>
      <c r="E16" s="3" t="s">
        <v>58</v>
      </c>
      <c r="F16" s="4">
        <v>45292</v>
      </c>
      <c r="G16" s="4">
        <v>45657</v>
      </c>
      <c r="H16" s="5">
        <v>531673</v>
      </c>
      <c r="I16" s="5">
        <v>531673</v>
      </c>
      <c r="J16" s="5" t="s">
        <v>26</v>
      </c>
      <c r="K16" s="5" t="s">
        <v>29</v>
      </c>
      <c r="L16" s="3" t="s">
        <v>114</v>
      </c>
      <c r="M16" s="26" t="s">
        <v>5</v>
      </c>
      <c r="O16" s="23" t="str">
        <f>PROPER(Table1[[#This Row],[Primary Geography]])</f>
        <v>Suburban</v>
      </c>
      <c r="P16" s="24">
        <f>YEAR(Table1[[#This Row],[Start Date]])</f>
        <v>2024</v>
      </c>
      <c r="Q16" s="25" t="str">
        <f>IF(Table1[[#This Row],[Status]]="Completed","Completed","Not Completed")</f>
        <v>Not Completed</v>
      </c>
      <c r="S16" s="23"/>
      <c r="T16" s="23"/>
      <c r="U16" s="3"/>
      <c r="V16" s="3"/>
    </row>
    <row r="17" spans="1:22" x14ac:dyDescent="0.6">
      <c r="A17" s="3" t="s">
        <v>16</v>
      </c>
      <c r="B17" s="3" t="s">
        <v>21</v>
      </c>
      <c r="C17" s="3" t="s">
        <v>31</v>
      </c>
      <c r="D17" s="3" t="s">
        <v>7</v>
      </c>
      <c r="E17" s="3" t="s">
        <v>54</v>
      </c>
      <c r="F17" s="4">
        <v>44927</v>
      </c>
      <c r="G17" s="4">
        <v>45291</v>
      </c>
      <c r="H17" s="5">
        <v>114292.20000000001</v>
      </c>
      <c r="I17" s="5">
        <v>103902</v>
      </c>
      <c r="J17" s="5" t="s">
        <v>26</v>
      </c>
      <c r="K17" s="5" t="s">
        <v>28</v>
      </c>
      <c r="L17" s="3" t="s">
        <v>114</v>
      </c>
      <c r="M17" s="26" t="s">
        <v>3</v>
      </c>
      <c r="O17" s="23" t="str">
        <f>PROPER(Table1[[#This Row],[Primary Geography]])</f>
        <v>Urban</v>
      </c>
      <c r="P17" s="24">
        <f>YEAR(Table1[[#This Row],[Start Date]])</f>
        <v>2023</v>
      </c>
      <c r="Q17" s="25" t="str">
        <f>IF(Table1[[#This Row],[Status]]="Completed","Completed","Not Completed")</f>
        <v>Completed</v>
      </c>
      <c r="S17" s="23"/>
      <c r="T17" s="23"/>
      <c r="U17" s="3"/>
      <c r="V17" s="3"/>
    </row>
    <row r="18" spans="1:22" x14ac:dyDescent="0.6">
      <c r="A18" s="3" t="s">
        <v>16</v>
      </c>
      <c r="B18" s="3" t="s">
        <v>23</v>
      </c>
      <c r="C18" s="3" t="s">
        <v>32</v>
      </c>
      <c r="D18" s="3" t="s">
        <v>8</v>
      </c>
      <c r="E18" s="3" t="s">
        <v>57</v>
      </c>
      <c r="F18" s="4">
        <v>45292</v>
      </c>
      <c r="G18" s="4">
        <v>45657</v>
      </c>
      <c r="H18" s="5">
        <v>1326066</v>
      </c>
      <c r="I18" s="5">
        <v>1326066</v>
      </c>
      <c r="J18" s="5" t="s">
        <v>26</v>
      </c>
      <c r="K18" s="5" t="s">
        <v>28</v>
      </c>
      <c r="L18" s="3" t="s">
        <v>114</v>
      </c>
      <c r="M18" s="26" t="s">
        <v>5</v>
      </c>
      <c r="O18" s="23" t="str">
        <f>PROPER(Table1[[#This Row],[Primary Geography]])</f>
        <v>Urban</v>
      </c>
      <c r="P18" s="24">
        <f>YEAR(Table1[[#This Row],[Start Date]])</f>
        <v>2024</v>
      </c>
      <c r="Q18" s="25" t="str">
        <f>IF(Table1[[#This Row],[Status]]="Completed","Completed","Not Completed")</f>
        <v>Not Completed</v>
      </c>
      <c r="S18" s="23"/>
      <c r="T18" s="23"/>
      <c r="U18" s="3"/>
      <c r="V18" s="3"/>
    </row>
    <row r="19" spans="1:22" x14ac:dyDescent="0.6">
      <c r="A19" s="3" t="s">
        <v>16</v>
      </c>
      <c r="B19" s="3" t="s">
        <v>35</v>
      </c>
      <c r="C19" s="3" t="s">
        <v>32</v>
      </c>
      <c r="D19" s="3" t="s">
        <v>10</v>
      </c>
      <c r="E19" s="3" t="s">
        <v>54</v>
      </c>
      <c r="F19" s="4">
        <v>44927</v>
      </c>
      <c r="G19" s="4">
        <v>45291</v>
      </c>
      <c r="H19" s="5">
        <v>1863830</v>
      </c>
      <c r="I19" s="5">
        <v>1863830</v>
      </c>
      <c r="J19" s="5" t="s">
        <v>25</v>
      </c>
      <c r="K19" s="5" t="s">
        <v>28</v>
      </c>
      <c r="L19" s="3" t="s">
        <v>114</v>
      </c>
      <c r="M19" s="26" t="s">
        <v>5</v>
      </c>
      <c r="O19" s="23" t="str">
        <f>PROPER(Table1[[#This Row],[Primary Geography]])</f>
        <v>Urban</v>
      </c>
      <c r="P19" s="24">
        <f>YEAR(Table1[[#This Row],[Start Date]])</f>
        <v>2023</v>
      </c>
      <c r="Q19" s="25" t="str">
        <f>IF(Table1[[#This Row],[Status]]="Completed","Completed","Not Completed")</f>
        <v>Not Completed</v>
      </c>
      <c r="S19" s="23"/>
      <c r="T19" s="23"/>
      <c r="U19" s="3"/>
      <c r="V19" s="3"/>
    </row>
    <row r="20" spans="1:22" x14ac:dyDescent="0.6">
      <c r="A20" s="3" t="s">
        <v>16</v>
      </c>
      <c r="B20" s="3" t="s">
        <v>35</v>
      </c>
      <c r="C20" s="3" t="s">
        <v>32</v>
      </c>
      <c r="D20" s="3" t="s">
        <v>10</v>
      </c>
      <c r="E20" s="3" t="s">
        <v>54</v>
      </c>
      <c r="F20" s="4">
        <v>45292</v>
      </c>
      <c r="G20" s="4">
        <v>45657</v>
      </c>
      <c r="H20" s="5">
        <v>892414</v>
      </c>
      <c r="I20" s="5">
        <v>892414</v>
      </c>
      <c r="J20" s="5" t="s">
        <v>25</v>
      </c>
      <c r="K20" s="5" t="s">
        <v>29</v>
      </c>
      <c r="L20" s="3" t="s">
        <v>114</v>
      </c>
      <c r="M20" s="26" t="s">
        <v>3</v>
      </c>
      <c r="O20" s="23" t="str">
        <f>PROPER(Table1[[#This Row],[Primary Geography]])</f>
        <v>Urban</v>
      </c>
      <c r="P20" s="24">
        <f>YEAR(Table1[[#This Row],[Start Date]])</f>
        <v>2024</v>
      </c>
      <c r="Q20" s="25" t="str">
        <f>IF(Table1[[#This Row],[Status]]="Completed","Completed","Not Completed")</f>
        <v>Completed</v>
      </c>
      <c r="S20" s="23"/>
      <c r="T20" s="23"/>
      <c r="U20" s="3"/>
      <c r="V20" s="3"/>
    </row>
    <row r="21" spans="1:22" x14ac:dyDescent="0.6">
      <c r="A21" s="3" t="s">
        <v>16</v>
      </c>
      <c r="B21" s="3" t="s">
        <v>20</v>
      </c>
      <c r="C21" s="3" t="s">
        <v>31</v>
      </c>
      <c r="D21" s="3" t="s">
        <v>11</v>
      </c>
      <c r="E21" s="3" t="s">
        <v>48</v>
      </c>
      <c r="F21" s="4">
        <v>44927</v>
      </c>
      <c r="G21" s="4">
        <v>45291</v>
      </c>
      <c r="H21" s="5">
        <v>1075311.6000000001</v>
      </c>
      <c r="I21" s="5">
        <v>977556</v>
      </c>
      <c r="J21" s="5" t="s">
        <v>25</v>
      </c>
      <c r="K21" s="5" t="s">
        <v>28</v>
      </c>
      <c r="L21" s="3" t="s">
        <v>114</v>
      </c>
      <c r="M21" s="26" t="s">
        <v>4</v>
      </c>
      <c r="O21" s="23" t="str">
        <f>PROPER(Table1[[#This Row],[Primary Geography]])</f>
        <v>Rural</v>
      </c>
      <c r="P21" s="24">
        <f>YEAR(Table1[[#This Row],[Start Date]])</f>
        <v>2023</v>
      </c>
      <c r="Q21" s="25" t="str">
        <f>IF(Table1[[#This Row],[Status]]="Completed","Completed","Not Completed")</f>
        <v>Not Completed</v>
      </c>
      <c r="S21" s="23"/>
      <c r="T21" s="23"/>
      <c r="U21" s="3"/>
      <c r="V21" s="3"/>
    </row>
    <row r="22" spans="1:22" x14ac:dyDescent="0.6">
      <c r="A22" s="3" t="s">
        <v>16</v>
      </c>
      <c r="B22" s="3" t="s">
        <v>20</v>
      </c>
      <c r="C22" s="3" t="s">
        <v>31</v>
      </c>
      <c r="D22" s="3" t="s">
        <v>11</v>
      </c>
      <c r="E22" s="3" t="s">
        <v>48</v>
      </c>
      <c r="F22" s="4">
        <v>45292</v>
      </c>
      <c r="G22" s="4">
        <v>45657</v>
      </c>
      <c r="H22" s="5">
        <v>701478.8</v>
      </c>
      <c r="I22" s="5">
        <v>637708</v>
      </c>
      <c r="J22" s="5" t="s">
        <v>26</v>
      </c>
      <c r="K22" s="5" t="s">
        <v>29</v>
      </c>
      <c r="L22" s="3" t="s">
        <v>114</v>
      </c>
      <c r="M22" s="26" t="s">
        <v>5</v>
      </c>
      <c r="O22" s="23" t="str">
        <f>PROPER(Table1[[#This Row],[Primary Geography]])</f>
        <v>Rural</v>
      </c>
      <c r="P22" s="24">
        <f>YEAR(Table1[[#This Row],[Start Date]])</f>
        <v>2024</v>
      </c>
      <c r="Q22" s="25" t="str">
        <f>IF(Table1[[#This Row],[Status]]="Completed","Completed","Not Completed")</f>
        <v>Not Completed</v>
      </c>
      <c r="S22" s="23"/>
      <c r="T22" s="23"/>
      <c r="U22" s="3"/>
      <c r="V22" s="3"/>
    </row>
    <row r="23" spans="1:22" x14ac:dyDescent="0.6">
      <c r="A23" s="3" t="s">
        <v>33</v>
      </c>
      <c r="B23" s="3" t="s">
        <v>43</v>
      </c>
      <c r="C23" s="3" t="s">
        <v>31</v>
      </c>
      <c r="D23" s="3" t="s">
        <v>9</v>
      </c>
      <c r="E23" s="3" t="s">
        <v>58</v>
      </c>
      <c r="F23" s="4">
        <v>44197</v>
      </c>
      <c r="G23" s="4">
        <v>44561</v>
      </c>
      <c r="H23" s="5">
        <v>661282.60000000009</v>
      </c>
      <c r="I23" s="5">
        <v>601166</v>
      </c>
      <c r="J23" s="5" t="s">
        <v>25</v>
      </c>
      <c r="K23" s="5" t="s">
        <v>29</v>
      </c>
      <c r="L23" s="3" t="s">
        <v>115</v>
      </c>
      <c r="M23" s="26" t="s">
        <v>4</v>
      </c>
      <c r="O23" s="23" t="str">
        <f>PROPER(Table1[[#This Row],[Primary Geography]])</f>
        <v>Suburban</v>
      </c>
      <c r="P23" s="24">
        <f>YEAR(Table1[[#This Row],[Start Date]])</f>
        <v>2021</v>
      </c>
      <c r="Q23" s="25" t="str">
        <f>IF(Table1[[#This Row],[Status]]="Completed","Completed","Not Completed")</f>
        <v>Not Completed</v>
      </c>
      <c r="S23" s="23"/>
      <c r="T23" s="23"/>
      <c r="U23" s="3"/>
      <c r="V23" s="3"/>
    </row>
    <row r="24" spans="1:22" x14ac:dyDescent="0.6">
      <c r="A24" s="3" t="s">
        <v>33</v>
      </c>
      <c r="B24" s="3" t="s">
        <v>41</v>
      </c>
      <c r="C24" s="3" t="s">
        <v>30</v>
      </c>
      <c r="D24" s="3" t="s">
        <v>12</v>
      </c>
      <c r="E24" s="3" t="s">
        <v>58</v>
      </c>
      <c r="F24" s="4">
        <v>44197</v>
      </c>
      <c r="G24" s="4">
        <v>44561</v>
      </c>
      <c r="H24" s="5">
        <v>920953</v>
      </c>
      <c r="I24" s="5">
        <v>920953</v>
      </c>
      <c r="J24" s="5" t="s">
        <v>26</v>
      </c>
      <c r="K24" s="5" t="s">
        <v>28</v>
      </c>
      <c r="L24" s="3" t="s">
        <v>115</v>
      </c>
      <c r="M24" s="26" t="s">
        <v>3</v>
      </c>
      <c r="O24" s="23" t="str">
        <f>PROPER(Table1[[#This Row],[Primary Geography]])</f>
        <v>Suburban</v>
      </c>
      <c r="P24" s="24">
        <f>YEAR(Table1[[#This Row],[Start Date]])</f>
        <v>2021</v>
      </c>
      <c r="Q24" s="25" t="str">
        <f>IF(Table1[[#This Row],[Status]]="Completed","Completed","Not Completed")</f>
        <v>Completed</v>
      </c>
      <c r="S24" s="23"/>
      <c r="T24" s="23"/>
      <c r="U24" s="3"/>
      <c r="V24" s="3"/>
    </row>
    <row r="25" spans="1:22" x14ac:dyDescent="0.6">
      <c r="A25" s="3" t="s">
        <v>33</v>
      </c>
      <c r="B25" s="3" t="s">
        <v>41</v>
      </c>
      <c r="C25" s="3" t="s">
        <v>30</v>
      </c>
      <c r="D25" s="3" t="s">
        <v>12</v>
      </c>
      <c r="E25" s="3" t="s">
        <v>58</v>
      </c>
      <c r="F25" s="4">
        <v>44562</v>
      </c>
      <c r="G25" s="4">
        <v>44926</v>
      </c>
      <c r="H25" s="5">
        <v>135125</v>
      </c>
      <c r="I25" s="5">
        <v>135125</v>
      </c>
      <c r="J25" s="5" t="s">
        <v>26</v>
      </c>
      <c r="K25" s="5" t="s">
        <v>29</v>
      </c>
      <c r="L25" s="3" t="s">
        <v>115</v>
      </c>
      <c r="M25" s="26" t="s">
        <v>4</v>
      </c>
      <c r="O25" s="23" t="str">
        <f>PROPER(Table1[[#This Row],[Primary Geography]])</f>
        <v>Suburban</v>
      </c>
      <c r="P25" s="24">
        <f>YEAR(Table1[[#This Row],[Start Date]])</f>
        <v>2022</v>
      </c>
      <c r="Q25" s="25" t="str">
        <f>IF(Table1[[#This Row],[Status]]="Completed","Completed","Not Completed")</f>
        <v>Not Completed</v>
      </c>
      <c r="S25" s="23"/>
      <c r="T25" s="23"/>
      <c r="U25" s="3"/>
      <c r="V25" s="3"/>
    </row>
    <row r="26" spans="1:22" x14ac:dyDescent="0.6">
      <c r="A26" s="3" t="s">
        <v>33</v>
      </c>
      <c r="B26" s="3" t="s">
        <v>41</v>
      </c>
      <c r="C26" s="3" t="s">
        <v>30</v>
      </c>
      <c r="D26" s="3" t="s">
        <v>12</v>
      </c>
      <c r="E26" s="3" t="s">
        <v>58</v>
      </c>
      <c r="F26" s="4">
        <v>44927</v>
      </c>
      <c r="G26" s="4">
        <v>45291</v>
      </c>
      <c r="H26" s="5">
        <v>1682372</v>
      </c>
      <c r="I26" s="5">
        <v>1682372</v>
      </c>
      <c r="J26" s="5" t="s">
        <v>26</v>
      </c>
      <c r="K26" s="5" t="s">
        <v>28</v>
      </c>
      <c r="L26" s="3" t="s">
        <v>115</v>
      </c>
      <c r="M26" s="26" t="s">
        <v>5</v>
      </c>
      <c r="O26" s="23" t="str">
        <f>PROPER(Table1[[#This Row],[Primary Geography]])</f>
        <v>Suburban</v>
      </c>
      <c r="P26" s="24">
        <f>YEAR(Table1[[#This Row],[Start Date]])</f>
        <v>2023</v>
      </c>
      <c r="Q26" s="25" t="str">
        <f>IF(Table1[[#This Row],[Status]]="Completed","Completed","Not Completed")</f>
        <v>Not Completed</v>
      </c>
      <c r="S26" s="23"/>
      <c r="T26" s="23"/>
      <c r="U26" s="3"/>
      <c r="V26" s="3"/>
    </row>
    <row r="27" spans="1:22" x14ac:dyDescent="0.6">
      <c r="A27" s="3" t="s">
        <v>33</v>
      </c>
      <c r="B27" s="3" t="s">
        <v>42</v>
      </c>
      <c r="C27" s="3" t="s">
        <v>30</v>
      </c>
      <c r="D27" s="3" t="s">
        <v>13</v>
      </c>
      <c r="E27" s="3" t="s">
        <v>47</v>
      </c>
      <c r="F27" s="4">
        <v>44197</v>
      </c>
      <c r="G27" s="4">
        <v>44561</v>
      </c>
      <c r="H27" s="5">
        <v>49343.8</v>
      </c>
      <c r="I27" s="5">
        <v>44858</v>
      </c>
      <c r="J27" s="5" t="s">
        <v>25</v>
      </c>
      <c r="K27" s="5" t="s">
        <v>29</v>
      </c>
      <c r="L27" s="3" t="s">
        <v>115</v>
      </c>
      <c r="M27" s="26" t="s">
        <v>3</v>
      </c>
      <c r="O27" s="23" t="str">
        <f>PROPER(Table1[[#This Row],[Primary Geography]])</f>
        <v>Urban</v>
      </c>
      <c r="P27" s="24">
        <f>YEAR(Table1[[#This Row],[Start Date]])</f>
        <v>2021</v>
      </c>
      <c r="Q27" s="25" t="str">
        <f>IF(Table1[[#This Row],[Status]]="Completed","Completed","Not Completed")</f>
        <v>Completed</v>
      </c>
      <c r="S27" s="23"/>
      <c r="T27" s="23"/>
      <c r="U27" s="3"/>
      <c r="V27" s="3"/>
    </row>
    <row r="28" spans="1:22" x14ac:dyDescent="0.6">
      <c r="A28" s="3" t="s">
        <v>33</v>
      </c>
      <c r="B28" s="3" t="s">
        <v>42</v>
      </c>
      <c r="C28" s="3" t="s">
        <v>30</v>
      </c>
      <c r="D28" s="3" t="s">
        <v>13</v>
      </c>
      <c r="E28" s="3" t="s">
        <v>47</v>
      </c>
      <c r="F28" s="4">
        <v>44562</v>
      </c>
      <c r="G28" s="4">
        <v>44926</v>
      </c>
      <c r="H28" s="5">
        <v>1084762.8</v>
      </c>
      <c r="I28" s="5">
        <v>986148</v>
      </c>
      <c r="J28" s="5" t="s">
        <v>25</v>
      </c>
      <c r="K28" s="5" t="s">
        <v>28</v>
      </c>
      <c r="L28" s="3" t="s">
        <v>115</v>
      </c>
      <c r="M28" s="26" t="s">
        <v>4</v>
      </c>
      <c r="O28" s="23" t="str">
        <f>PROPER(Table1[[#This Row],[Primary Geography]])</f>
        <v>Urban</v>
      </c>
      <c r="P28" s="24">
        <f>YEAR(Table1[[#This Row],[Start Date]])</f>
        <v>2022</v>
      </c>
      <c r="Q28" s="25" t="str">
        <f>IF(Table1[[#This Row],[Status]]="Completed","Completed","Not Completed")</f>
        <v>Not Completed</v>
      </c>
      <c r="S28" s="23"/>
      <c r="T28" s="23"/>
      <c r="U28" s="3"/>
      <c r="V28" s="3"/>
    </row>
    <row r="29" spans="1:22" x14ac:dyDescent="0.6">
      <c r="A29" s="3" t="s">
        <v>33</v>
      </c>
      <c r="B29" s="3" t="s">
        <v>42</v>
      </c>
      <c r="C29" s="3" t="s">
        <v>30</v>
      </c>
      <c r="D29" s="3" t="s">
        <v>13</v>
      </c>
      <c r="E29" s="3" t="s">
        <v>47</v>
      </c>
      <c r="F29" s="4">
        <v>44927</v>
      </c>
      <c r="G29" s="4">
        <v>45291</v>
      </c>
      <c r="H29" s="5">
        <v>2080966.8000000003</v>
      </c>
      <c r="I29" s="5">
        <v>1891788</v>
      </c>
      <c r="J29" s="5" t="s">
        <v>25</v>
      </c>
      <c r="K29" s="5" t="s">
        <v>29</v>
      </c>
      <c r="L29" s="3" t="s">
        <v>115</v>
      </c>
      <c r="M29" s="26" t="s">
        <v>5</v>
      </c>
      <c r="O29" s="23" t="str">
        <f>PROPER(Table1[[#This Row],[Primary Geography]])</f>
        <v>Urban</v>
      </c>
      <c r="P29" s="24">
        <f>YEAR(Table1[[#This Row],[Start Date]])</f>
        <v>2023</v>
      </c>
      <c r="Q29" s="25" t="str">
        <f>IF(Table1[[#This Row],[Status]]="Completed","Completed","Not Completed")</f>
        <v>Not Completed</v>
      </c>
      <c r="S29" s="23"/>
      <c r="T29" s="23"/>
      <c r="U29" s="3"/>
      <c r="V29" s="3"/>
    </row>
    <row r="30" spans="1:22" x14ac:dyDescent="0.6">
      <c r="A30" s="3" t="s">
        <v>33</v>
      </c>
      <c r="B30" s="3" t="s">
        <v>42</v>
      </c>
      <c r="C30" s="3" t="s">
        <v>30</v>
      </c>
      <c r="D30" s="3" t="s">
        <v>13</v>
      </c>
      <c r="E30" s="3" t="s">
        <v>47</v>
      </c>
      <c r="F30" s="4">
        <v>45292</v>
      </c>
      <c r="G30" s="4">
        <v>45657</v>
      </c>
      <c r="H30" s="5">
        <v>1321969</v>
      </c>
      <c r="I30" s="5">
        <v>1201790</v>
      </c>
      <c r="J30" s="5" t="s">
        <v>25</v>
      </c>
      <c r="K30" s="5" t="s">
        <v>28</v>
      </c>
      <c r="L30" s="3" t="s">
        <v>115</v>
      </c>
      <c r="M30" s="26" t="s">
        <v>3</v>
      </c>
      <c r="O30" s="23" t="str">
        <f>PROPER(Table1[[#This Row],[Primary Geography]])</f>
        <v>Urban</v>
      </c>
      <c r="P30" s="24">
        <f>YEAR(Table1[[#This Row],[Start Date]])</f>
        <v>2024</v>
      </c>
      <c r="Q30" s="25" t="str">
        <f>IF(Table1[[#This Row],[Status]]="Completed","Completed","Not Completed")</f>
        <v>Completed</v>
      </c>
      <c r="S30" s="23"/>
      <c r="T30" s="23"/>
      <c r="U30" s="3"/>
      <c r="V30" s="3"/>
    </row>
    <row r="31" spans="1:22" x14ac:dyDescent="0.6">
      <c r="A31" s="3" t="s">
        <v>33</v>
      </c>
      <c r="B31" s="3" t="s">
        <v>51</v>
      </c>
      <c r="C31" s="3" t="s">
        <v>31</v>
      </c>
      <c r="D31" s="3" t="s">
        <v>14</v>
      </c>
      <c r="E31" s="3" t="s">
        <v>47</v>
      </c>
      <c r="F31" s="4">
        <v>44562</v>
      </c>
      <c r="G31" s="4">
        <v>44926</v>
      </c>
      <c r="H31" s="5">
        <v>420730.2</v>
      </c>
      <c r="I31" s="5">
        <v>382482</v>
      </c>
      <c r="J31" s="5" t="s">
        <v>25</v>
      </c>
      <c r="K31" s="5" t="s">
        <v>28</v>
      </c>
      <c r="L31" s="3" t="s">
        <v>115</v>
      </c>
      <c r="M31" s="26" t="s">
        <v>5</v>
      </c>
      <c r="O31" s="23" t="str">
        <f>PROPER(Table1[[#This Row],[Primary Geography]])</f>
        <v>Urban</v>
      </c>
      <c r="P31" s="24">
        <f>YEAR(Table1[[#This Row],[Start Date]])</f>
        <v>2022</v>
      </c>
      <c r="Q31" s="25" t="str">
        <f>IF(Table1[[#This Row],[Status]]="Completed","Completed","Not Completed")</f>
        <v>Not Completed</v>
      </c>
      <c r="S31" s="23"/>
      <c r="T31" s="23"/>
      <c r="U31" s="3"/>
      <c r="V31" s="3"/>
    </row>
    <row r="32" spans="1:22" x14ac:dyDescent="0.6">
      <c r="A32" s="3" t="s">
        <v>33</v>
      </c>
      <c r="B32" s="3" t="s">
        <v>63</v>
      </c>
      <c r="C32" s="3" t="s">
        <v>31</v>
      </c>
      <c r="D32" s="3" t="s">
        <v>10</v>
      </c>
      <c r="E32" s="3" t="s">
        <v>47</v>
      </c>
      <c r="F32" s="4">
        <v>44562</v>
      </c>
      <c r="G32" s="4">
        <v>44926</v>
      </c>
      <c r="H32" s="5">
        <v>980514.70000000007</v>
      </c>
      <c r="I32" s="5">
        <v>891377</v>
      </c>
      <c r="J32" s="5" t="s">
        <v>26</v>
      </c>
      <c r="K32" s="5" t="s">
        <v>28</v>
      </c>
      <c r="L32" s="3" t="s">
        <v>115</v>
      </c>
      <c r="M32" s="26" t="s">
        <v>3</v>
      </c>
      <c r="O32" s="23" t="str">
        <f>PROPER(Table1[[#This Row],[Primary Geography]])</f>
        <v>Urban</v>
      </c>
      <c r="P32" s="24">
        <f>YEAR(Table1[[#This Row],[Start Date]])</f>
        <v>2022</v>
      </c>
      <c r="Q32" s="25" t="str">
        <f>IF(Table1[[#This Row],[Status]]="Completed","Completed","Not Completed")</f>
        <v>Completed</v>
      </c>
      <c r="S32" s="23"/>
      <c r="T32" s="23"/>
      <c r="U32" s="3"/>
      <c r="V32" s="3"/>
    </row>
    <row r="33" spans="1:22" x14ac:dyDescent="0.6">
      <c r="A33" s="3" t="s">
        <v>33</v>
      </c>
      <c r="B33" s="3" t="s">
        <v>63</v>
      </c>
      <c r="C33" s="3" t="s">
        <v>31</v>
      </c>
      <c r="D33" s="3" t="s">
        <v>10</v>
      </c>
      <c r="E33" s="3" t="s">
        <v>47</v>
      </c>
      <c r="F33" s="4">
        <v>44927</v>
      </c>
      <c r="G33" s="4">
        <v>45291</v>
      </c>
      <c r="H33" s="5">
        <v>1240447</v>
      </c>
      <c r="I33" s="5">
        <v>1240447</v>
      </c>
      <c r="J33" s="5" t="s">
        <v>26</v>
      </c>
      <c r="K33" s="5" t="s">
        <v>28</v>
      </c>
      <c r="L33" s="3" t="s">
        <v>115</v>
      </c>
      <c r="M33" s="26" t="s">
        <v>4</v>
      </c>
      <c r="O33" s="23" t="str">
        <f>PROPER(Table1[[#This Row],[Primary Geography]])</f>
        <v>Urban</v>
      </c>
      <c r="P33" s="24">
        <f>YEAR(Table1[[#This Row],[Start Date]])</f>
        <v>2023</v>
      </c>
      <c r="Q33" s="25" t="str">
        <f>IF(Table1[[#This Row],[Status]]="Completed","Completed","Not Completed")</f>
        <v>Not Completed</v>
      </c>
      <c r="S33" s="23"/>
      <c r="T33" s="23"/>
      <c r="U33" s="3"/>
      <c r="V33" s="3"/>
    </row>
    <row r="34" spans="1:22" x14ac:dyDescent="0.6">
      <c r="A34" s="3" t="s">
        <v>33</v>
      </c>
      <c r="B34" s="3" t="s">
        <v>63</v>
      </c>
      <c r="C34" s="3" t="s">
        <v>31</v>
      </c>
      <c r="D34" s="3" t="s">
        <v>10</v>
      </c>
      <c r="E34" s="3" t="s">
        <v>47</v>
      </c>
      <c r="F34" s="4">
        <v>45292</v>
      </c>
      <c r="G34" s="4">
        <v>45657</v>
      </c>
      <c r="H34" s="5">
        <v>208109</v>
      </c>
      <c r="I34" s="5">
        <v>208109</v>
      </c>
      <c r="J34" s="5" t="s">
        <v>26</v>
      </c>
      <c r="K34" s="5" t="s">
        <v>28</v>
      </c>
      <c r="L34" s="3" t="s">
        <v>115</v>
      </c>
      <c r="M34" s="26" t="s">
        <v>5</v>
      </c>
      <c r="O34" s="23" t="str">
        <f>PROPER(Table1[[#This Row],[Primary Geography]])</f>
        <v>Urban</v>
      </c>
      <c r="P34" s="24">
        <f>YEAR(Table1[[#This Row],[Start Date]])</f>
        <v>2024</v>
      </c>
      <c r="Q34" s="25" t="str">
        <f>IF(Table1[[#This Row],[Status]]="Completed","Completed","Not Completed")</f>
        <v>Not Completed</v>
      </c>
      <c r="S34" s="23"/>
      <c r="T34" s="23"/>
      <c r="U34" s="3"/>
      <c r="V34" s="3"/>
    </row>
    <row r="35" spans="1:22" x14ac:dyDescent="0.6">
      <c r="A35" s="3" t="s">
        <v>33</v>
      </c>
      <c r="B35" s="3" t="s">
        <v>51</v>
      </c>
      <c r="C35" s="3" t="s">
        <v>31</v>
      </c>
      <c r="D35" s="3" t="s">
        <v>10</v>
      </c>
      <c r="E35" s="3" t="s">
        <v>47</v>
      </c>
      <c r="F35" s="4">
        <v>44927</v>
      </c>
      <c r="G35" s="4">
        <v>45291</v>
      </c>
      <c r="H35" s="5">
        <v>339342.30000000005</v>
      </c>
      <c r="I35" s="5">
        <v>308493</v>
      </c>
      <c r="J35" s="5" t="s">
        <v>25</v>
      </c>
      <c r="K35" s="5" t="s">
        <v>29</v>
      </c>
      <c r="L35" s="3" t="s">
        <v>115</v>
      </c>
      <c r="M35" s="26" t="s">
        <v>3</v>
      </c>
      <c r="O35" s="23" t="str">
        <f>PROPER(Table1[[#This Row],[Primary Geography]])</f>
        <v>Urban</v>
      </c>
      <c r="P35" s="24">
        <f>YEAR(Table1[[#This Row],[Start Date]])</f>
        <v>2023</v>
      </c>
      <c r="Q35" s="25" t="str">
        <f>IF(Table1[[#This Row],[Status]]="Completed","Completed","Not Completed")</f>
        <v>Completed</v>
      </c>
      <c r="S35" s="23"/>
      <c r="T35" s="23"/>
      <c r="U35" s="3"/>
      <c r="V35" s="3"/>
    </row>
    <row r="36" spans="1:22" x14ac:dyDescent="0.6">
      <c r="A36" s="3" t="s">
        <v>33</v>
      </c>
      <c r="B36" s="3" t="s">
        <v>62</v>
      </c>
      <c r="C36" s="3" t="s">
        <v>31</v>
      </c>
      <c r="D36" s="3" t="s">
        <v>10</v>
      </c>
      <c r="E36" s="3" t="s">
        <v>47</v>
      </c>
      <c r="F36" s="4">
        <v>45292</v>
      </c>
      <c r="G36" s="4">
        <v>45657</v>
      </c>
      <c r="H36" s="5">
        <v>1366900.7000000002</v>
      </c>
      <c r="I36" s="5">
        <v>1242637</v>
      </c>
      <c r="J36" s="5" t="s">
        <v>25</v>
      </c>
      <c r="K36" s="5" t="s">
        <v>28</v>
      </c>
      <c r="L36" s="3" t="s">
        <v>115</v>
      </c>
      <c r="M36" s="26" t="s">
        <v>4</v>
      </c>
      <c r="O36" s="23" t="str">
        <f>PROPER(Table1[[#This Row],[Primary Geography]])</f>
        <v>Urban</v>
      </c>
      <c r="P36" s="24">
        <f>YEAR(Table1[[#This Row],[Start Date]])</f>
        <v>2024</v>
      </c>
      <c r="Q36" s="25" t="str">
        <f>IF(Table1[[#This Row],[Status]]="Completed","Completed","Not Completed")</f>
        <v>Not Completed</v>
      </c>
      <c r="S36" s="23"/>
      <c r="T36" s="23"/>
      <c r="U36" s="3"/>
      <c r="V36" s="3"/>
    </row>
    <row r="37" spans="1:22" x14ac:dyDescent="0.6">
      <c r="A37" s="3" t="s">
        <v>33</v>
      </c>
      <c r="B37" s="3" t="s">
        <v>63</v>
      </c>
      <c r="C37" s="3" t="s">
        <v>31</v>
      </c>
      <c r="D37" s="3" t="s">
        <v>10</v>
      </c>
      <c r="E37" s="3" t="s">
        <v>47</v>
      </c>
      <c r="F37" s="4">
        <v>44197</v>
      </c>
      <c r="G37" s="4">
        <v>44561</v>
      </c>
      <c r="H37" s="5">
        <v>1299452</v>
      </c>
      <c r="I37" s="5">
        <v>1181320</v>
      </c>
      <c r="J37" s="5" t="s">
        <v>26</v>
      </c>
      <c r="K37" s="5" t="s">
        <v>29</v>
      </c>
      <c r="L37" s="3" t="s">
        <v>115</v>
      </c>
      <c r="M37" s="26" t="s">
        <v>5</v>
      </c>
      <c r="O37" s="23" t="str">
        <f>PROPER(Table1[[#This Row],[Primary Geography]])</f>
        <v>Urban</v>
      </c>
      <c r="P37" s="24">
        <f>YEAR(Table1[[#This Row],[Start Date]])</f>
        <v>2021</v>
      </c>
      <c r="Q37" s="25" t="str">
        <f>IF(Table1[[#This Row],[Status]]="Completed","Completed","Not Completed")</f>
        <v>Not Completed</v>
      </c>
      <c r="S37" s="23"/>
      <c r="T37" s="23"/>
      <c r="U37" s="3"/>
      <c r="V37" s="3"/>
    </row>
    <row r="38" spans="1:22" x14ac:dyDescent="0.6">
      <c r="A38" s="3" t="s">
        <v>36</v>
      </c>
      <c r="B38" s="3" t="s">
        <v>81</v>
      </c>
      <c r="C38" s="3" t="s">
        <v>32</v>
      </c>
      <c r="D38" s="3" t="s">
        <v>11</v>
      </c>
      <c r="E38" s="3" t="s">
        <v>55</v>
      </c>
      <c r="F38" s="4">
        <v>44562</v>
      </c>
      <c r="G38" s="4">
        <v>44926</v>
      </c>
      <c r="H38" s="5">
        <v>50000</v>
      </c>
      <c r="I38" s="5">
        <v>50000</v>
      </c>
      <c r="J38" s="5" t="s">
        <v>26</v>
      </c>
      <c r="K38" s="5" t="s">
        <v>28</v>
      </c>
      <c r="L38" s="3" t="s">
        <v>115</v>
      </c>
      <c r="M38" s="26" t="s">
        <v>3</v>
      </c>
      <c r="O38" s="23" t="str">
        <f>PROPER(Table1[[#This Row],[Primary Geography]])</f>
        <v>Rural</v>
      </c>
      <c r="P38" s="24">
        <f>YEAR(Table1[[#This Row],[Start Date]])</f>
        <v>2022</v>
      </c>
      <c r="Q38" s="25" t="str">
        <f>IF(Table1[[#This Row],[Status]]="Completed","Completed","Not Completed")</f>
        <v>Completed</v>
      </c>
      <c r="S38" s="23"/>
      <c r="T38" s="23"/>
      <c r="U38" s="3"/>
      <c r="V38" s="3"/>
    </row>
    <row r="39" spans="1:22" x14ac:dyDescent="0.6">
      <c r="A39" s="3" t="s">
        <v>36</v>
      </c>
      <c r="B39" s="3" t="s">
        <v>81</v>
      </c>
      <c r="C39" s="3" t="s">
        <v>32</v>
      </c>
      <c r="D39" s="3" t="s">
        <v>11</v>
      </c>
      <c r="E39" s="3" t="s">
        <v>55</v>
      </c>
      <c r="F39" s="4">
        <v>44927</v>
      </c>
      <c r="G39" s="4">
        <v>45291</v>
      </c>
      <c r="H39" s="5">
        <v>50000</v>
      </c>
      <c r="I39" s="5">
        <v>50000</v>
      </c>
      <c r="J39" s="5" t="s">
        <v>26</v>
      </c>
      <c r="K39" s="5" t="s">
        <v>28</v>
      </c>
      <c r="L39" s="3" t="s">
        <v>115</v>
      </c>
      <c r="M39" s="26" t="s">
        <v>3</v>
      </c>
      <c r="O39" s="23" t="str">
        <f>PROPER(Table1[[#This Row],[Primary Geography]])</f>
        <v>Rural</v>
      </c>
      <c r="P39" s="24">
        <f>YEAR(Table1[[#This Row],[Start Date]])</f>
        <v>2023</v>
      </c>
      <c r="Q39" s="25" t="str">
        <f>IF(Table1[[#This Row],[Status]]="Completed","Completed","Not Completed")</f>
        <v>Completed</v>
      </c>
      <c r="S39" s="23"/>
      <c r="T39" s="23"/>
      <c r="U39" s="3"/>
      <c r="V39" s="3"/>
    </row>
    <row r="40" spans="1:22" x14ac:dyDescent="0.6">
      <c r="A40" s="3" t="s">
        <v>36</v>
      </c>
      <c r="B40" s="3" t="s">
        <v>81</v>
      </c>
      <c r="C40" s="3" t="s">
        <v>32</v>
      </c>
      <c r="D40" s="3" t="s">
        <v>11</v>
      </c>
      <c r="E40" s="3" t="s">
        <v>55</v>
      </c>
      <c r="F40" s="4">
        <v>45292</v>
      </c>
      <c r="G40" s="4">
        <v>45657</v>
      </c>
      <c r="H40" s="5">
        <v>50000</v>
      </c>
      <c r="I40" s="5">
        <v>50000</v>
      </c>
      <c r="J40" s="5" t="s">
        <v>26</v>
      </c>
      <c r="K40" s="5" t="s">
        <v>28</v>
      </c>
      <c r="L40" s="3" t="s">
        <v>115</v>
      </c>
      <c r="M40" s="26" t="s">
        <v>3</v>
      </c>
      <c r="O40" s="23" t="str">
        <f>PROPER(Table1[[#This Row],[Primary Geography]])</f>
        <v>Rural</v>
      </c>
      <c r="P40" s="24">
        <f>YEAR(Table1[[#This Row],[Start Date]])</f>
        <v>2024</v>
      </c>
      <c r="Q40" s="25" t="str">
        <f>IF(Table1[[#This Row],[Status]]="Completed","Completed","Not Completed")</f>
        <v>Completed</v>
      </c>
      <c r="S40" s="23"/>
      <c r="T40" s="23"/>
      <c r="U40" s="3"/>
      <c r="V40" s="3"/>
    </row>
    <row r="41" spans="1:22" x14ac:dyDescent="0.6">
      <c r="A41" s="3" t="s">
        <v>36</v>
      </c>
      <c r="B41" s="3" t="s">
        <v>81</v>
      </c>
      <c r="C41" s="3" t="s">
        <v>32</v>
      </c>
      <c r="D41" s="3" t="s">
        <v>11</v>
      </c>
      <c r="E41" s="3" t="s">
        <v>55</v>
      </c>
      <c r="F41" s="4">
        <v>44197</v>
      </c>
      <c r="G41" s="4">
        <v>44561</v>
      </c>
      <c r="H41" s="5">
        <v>50000</v>
      </c>
      <c r="I41" s="5">
        <v>50000</v>
      </c>
      <c r="J41" s="5" t="s">
        <v>26</v>
      </c>
      <c r="K41" s="5" t="s">
        <v>29</v>
      </c>
      <c r="L41" s="3" t="s">
        <v>115</v>
      </c>
      <c r="M41" s="26" t="s">
        <v>3</v>
      </c>
      <c r="O41" s="23" t="str">
        <f>PROPER(Table1[[#This Row],[Primary Geography]])</f>
        <v>Rural</v>
      </c>
      <c r="P41" s="24">
        <f>YEAR(Table1[[#This Row],[Start Date]])</f>
        <v>2021</v>
      </c>
      <c r="Q41" s="25" t="str">
        <f>IF(Table1[[#This Row],[Status]]="Completed","Completed","Not Completed")</f>
        <v>Completed</v>
      </c>
      <c r="S41" s="23"/>
      <c r="T41" s="23"/>
      <c r="U41" s="3"/>
      <c r="V41" s="3"/>
    </row>
    <row r="42" spans="1:22" x14ac:dyDescent="0.6">
      <c r="A42" s="3" t="s">
        <v>36</v>
      </c>
      <c r="B42" s="3" t="s">
        <v>44</v>
      </c>
      <c r="C42" s="3" t="s">
        <v>31</v>
      </c>
      <c r="D42" s="3" t="s">
        <v>14</v>
      </c>
      <c r="E42" s="3" t="s">
        <v>55</v>
      </c>
      <c r="F42" s="4">
        <v>44197</v>
      </c>
      <c r="G42" s="4">
        <v>44561</v>
      </c>
      <c r="H42" s="5">
        <v>1797355</v>
      </c>
      <c r="I42" s="5">
        <v>1797355</v>
      </c>
      <c r="J42" s="5" t="s">
        <v>25</v>
      </c>
      <c r="K42" s="5" t="s">
        <v>29</v>
      </c>
      <c r="L42" s="3" t="s">
        <v>115</v>
      </c>
      <c r="M42" s="26" t="s">
        <v>4</v>
      </c>
      <c r="O42" s="23" t="str">
        <f>PROPER(Table1[[#This Row],[Primary Geography]])</f>
        <v>Rural</v>
      </c>
      <c r="P42" s="24">
        <f>YEAR(Table1[[#This Row],[Start Date]])</f>
        <v>2021</v>
      </c>
      <c r="Q42" s="25" t="str">
        <f>IF(Table1[[#This Row],[Status]]="Completed","Completed","Not Completed")</f>
        <v>Not Completed</v>
      </c>
      <c r="S42" s="23"/>
      <c r="T42" s="23"/>
      <c r="U42" s="3"/>
      <c r="V42" s="3"/>
    </row>
    <row r="43" spans="1:22" x14ac:dyDescent="0.6">
      <c r="A43" s="3" t="s">
        <v>36</v>
      </c>
      <c r="B43" s="3" t="s">
        <v>44</v>
      </c>
      <c r="C43" s="3" t="s">
        <v>31</v>
      </c>
      <c r="D43" s="3" t="s">
        <v>14</v>
      </c>
      <c r="E43" s="3" t="s">
        <v>55</v>
      </c>
      <c r="F43" s="4">
        <v>44562</v>
      </c>
      <c r="G43" s="4">
        <v>44926</v>
      </c>
      <c r="H43" s="5">
        <v>1337981</v>
      </c>
      <c r="I43" s="5">
        <v>1337981</v>
      </c>
      <c r="J43" s="5" t="s">
        <v>25</v>
      </c>
      <c r="K43" s="5" t="s">
        <v>28</v>
      </c>
      <c r="L43" s="3" t="s">
        <v>115</v>
      </c>
      <c r="M43" s="26" t="s">
        <v>5</v>
      </c>
      <c r="O43" s="23" t="str">
        <f>PROPER(Table1[[#This Row],[Primary Geography]])</f>
        <v>Rural</v>
      </c>
      <c r="P43" s="24">
        <f>YEAR(Table1[[#This Row],[Start Date]])</f>
        <v>2022</v>
      </c>
      <c r="Q43" s="25" t="str">
        <f>IF(Table1[[#This Row],[Status]]="Completed","Completed","Not Completed")</f>
        <v>Not Completed</v>
      </c>
      <c r="S43" s="23"/>
      <c r="T43" s="23"/>
      <c r="U43" s="3"/>
      <c r="V43" s="3"/>
    </row>
    <row r="44" spans="1:22" x14ac:dyDescent="0.6">
      <c r="A44" s="3" t="s">
        <v>36</v>
      </c>
      <c r="B44" s="3" t="s">
        <v>44</v>
      </c>
      <c r="C44" s="3" t="s">
        <v>31</v>
      </c>
      <c r="D44" s="3" t="s">
        <v>14</v>
      </c>
      <c r="E44" s="3" t="s">
        <v>55</v>
      </c>
      <c r="F44" s="4">
        <v>44927</v>
      </c>
      <c r="G44" s="4">
        <v>45291</v>
      </c>
      <c r="H44" s="5">
        <v>1569965</v>
      </c>
      <c r="I44" s="5">
        <v>1569965</v>
      </c>
      <c r="J44" s="5" t="s">
        <v>25</v>
      </c>
      <c r="K44" s="5" t="s">
        <v>29</v>
      </c>
      <c r="L44" s="3" t="s">
        <v>115</v>
      </c>
      <c r="M44" s="26" t="s">
        <v>3</v>
      </c>
      <c r="O44" s="23" t="str">
        <f>PROPER(Table1[[#This Row],[Primary Geography]])</f>
        <v>Rural</v>
      </c>
      <c r="P44" s="24">
        <f>YEAR(Table1[[#This Row],[Start Date]])</f>
        <v>2023</v>
      </c>
      <c r="Q44" s="25" t="str">
        <f>IF(Table1[[#This Row],[Status]]="Completed","Completed","Not Completed")</f>
        <v>Completed</v>
      </c>
      <c r="S44" s="23"/>
      <c r="T44" s="23"/>
      <c r="U44" s="3"/>
      <c r="V44" s="3"/>
    </row>
    <row r="45" spans="1:22" x14ac:dyDescent="0.6">
      <c r="A45" s="3" t="s">
        <v>36</v>
      </c>
      <c r="B45" s="3" t="s">
        <v>44</v>
      </c>
      <c r="C45" s="3" t="s">
        <v>31</v>
      </c>
      <c r="D45" s="3" t="s">
        <v>14</v>
      </c>
      <c r="E45" s="3" t="s">
        <v>55</v>
      </c>
      <c r="F45" s="4">
        <v>45292</v>
      </c>
      <c r="G45" s="4">
        <v>45657</v>
      </c>
      <c r="H45" s="5">
        <v>1284894</v>
      </c>
      <c r="I45" s="5">
        <v>1284894</v>
      </c>
      <c r="J45" s="5" t="s">
        <v>25</v>
      </c>
      <c r="K45" s="5" t="s">
        <v>28</v>
      </c>
      <c r="L45" s="3" t="s">
        <v>115</v>
      </c>
      <c r="M45" s="26" t="s">
        <v>4</v>
      </c>
      <c r="O45" s="23" t="str">
        <f>PROPER(Table1[[#This Row],[Primary Geography]])</f>
        <v>Rural</v>
      </c>
      <c r="P45" s="24">
        <f>YEAR(Table1[[#This Row],[Start Date]])</f>
        <v>2024</v>
      </c>
      <c r="Q45" s="25" t="str">
        <f>IF(Table1[[#This Row],[Status]]="Completed","Completed","Not Completed")</f>
        <v>Not Completed</v>
      </c>
      <c r="S45" s="23"/>
      <c r="T45" s="23"/>
      <c r="U45" s="3"/>
      <c r="V45" s="3"/>
    </row>
    <row r="46" spans="1:22" x14ac:dyDescent="0.6">
      <c r="A46" s="3" t="s">
        <v>36</v>
      </c>
      <c r="B46" s="3" t="s">
        <v>64</v>
      </c>
      <c r="C46" s="3" t="s">
        <v>31</v>
      </c>
      <c r="D46" s="3" t="s">
        <v>10</v>
      </c>
      <c r="E46" s="3" t="s">
        <v>47</v>
      </c>
      <c r="F46" s="4">
        <v>44197</v>
      </c>
      <c r="G46" s="4">
        <v>44561</v>
      </c>
      <c r="H46" s="5">
        <v>1665828</v>
      </c>
      <c r="I46" s="5">
        <v>1665828</v>
      </c>
      <c r="J46" s="5" t="s">
        <v>25</v>
      </c>
      <c r="K46" s="5" t="s">
        <v>29</v>
      </c>
      <c r="L46" s="3" t="s">
        <v>115</v>
      </c>
      <c r="M46" s="26" t="s">
        <v>3</v>
      </c>
      <c r="O46" s="23" t="str">
        <f>PROPER(Table1[[#This Row],[Primary Geography]])</f>
        <v>Urban</v>
      </c>
      <c r="P46" s="24">
        <f>YEAR(Table1[[#This Row],[Start Date]])</f>
        <v>2021</v>
      </c>
      <c r="Q46" s="25" t="str">
        <f>IF(Table1[[#This Row],[Status]]="Completed","Completed","Not Completed")</f>
        <v>Completed</v>
      </c>
      <c r="S46" s="23"/>
      <c r="T46" s="23"/>
      <c r="U46" s="3"/>
      <c r="V46" s="3"/>
    </row>
    <row r="47" spans="1:22" x14ac:dyDescent="0.6">
      <c r="A47" s="3" t="s">
        <v>36</v>
      </c>
      <c r="B47" s="3" t="s">
        <v>64</v>
      </c>
      <c r="C47" s="3" t="s">
        <v>31</v>
      </c>
      <c r="D47" s="3" t="s">
        <v>10</v>
      </c>
      <c r="E47" s="3" t="s">
        <v>47</v>
      </c>
      <c r="F47" s="4">
        <v>44562</v>
      </c>
      <c r="G47" s="4">
        <v>44926</v>
      </c>
      <c r="H47" s="5">
        <v>1480835</v>
      </c>
      <c r="I47" s="5">
        <v>1480835</v>
      </c>
      <c r="J47" s="5" t="s">
        <v>25</v>
      </c>
      <c r="K47" s="5" t="s">
        <v>28</v>
      </c>
      <c r="L47" s="3" t="s">
        <v>115</v>
      </c>
      <c r="M47" s="26" t="s">
        <v>4</v>
      </c>
      <c r="O47" s="23" t="str">
        <f>PROPER(Table1[[#This Row],[Primary Geography]])</f>
        <v>Urban</v>
      </c>
      <c r="P47" s="24">
        <f>YEAR(Table1[[#This Row],[Start Date]])</f>
        <v>2022</v>
      </c>
      <c r="Q47" s="25" t="str">
        <f>IF(Table1[[#This Row],[Status]]="Completed","Completed","Not Completed")</f>
        <v>Not Completed</v>
      </c>
      <c r="S47" s="23"/>
      <c r="T47" s="23"/>
      <c r="U47" s="3"/>
      <c r="V47" s="3"/>
    </row>
    <row r="48" spans="1:22" x14ac:dyDescent="0.6">
      <c r="A48" s="3" t="s">
        <v>36</v>
      </c>
      <c r="B48" s="3" t="s">
        <v>64</v>
      </c>
      <c r="C48" s="3" t="s">
        <v>31</v>
      </c>
      <c r="D48" s="3" t="s">
        <v>10</v>
      </c>
      <c r="E48" s="3" t="s">
        <v>47</v>
      </c>
      <c r="F48" s="4">
        <v>44927</v>
      </c>
      <c r="G48" s="4">
        <v>45291</v>
      </c>
      <c r="H48" s="5">
        <v>1455441</v>
      </c>
      <c r="I48" s="5">
        <v>1455441</v>
      </c>
      <c r="J48" s="5" t="s">
        <v>25</v>
      </c>
      <c r="K48" s="5" t="s">
        <v>29</v>
      </c>
      <c r="L48" s="3" t="s">
        <v>115</v>
      </c>
      <c r="M48" s="26" t="s">
        <v>5</v>
      </c>
      <c r="O48" s="23" t="str">
        <f>PROPER(Table1[[#This Row],[Primary Geography]])</f>
        <v>Urban</v>
      </c>
      <c r="P48" s="24">
        <f>YEAR(Table1[[#This Row],[Start Date]])</f>
        <v>2023</v>
      </c>
      <c r="Q48" s="25" t="str">
        <f>IF(Table1[[#This Row],[Status]]="Completed","Completed","Not Completed")</f>
        <v>Not Completed</v>
      </c>
      <c r="S48" s="23"/>
      <c r="T48" s="23"/>
      <c r="U48" s="3"/>
      <c r="V48" s="3"/>
    </row>
    <row r="49" spans="1:22" x14ac:dyDescent="0.6">
      <c r="A49" s="3" t="s">
        <v>36</v>
      </c>
      <c r="B49" s="3" t="s">
        <v>64</v>
      </c>
      <c r="C49" s="3" t="s">
        <v>31</v>
      </c>
      <c r="D49" s="3" t="s">
        <v>10</v>
      </c>
      <c r="E49" s="3" t="s">
        <v>47</v>
      </c>
      <c r="F49" s="4">
        <v>45292</v>
      </c>
      <c r="G49" s="4">
        <v>45657</v>
      </c>
      <c r="H49" s="5">
        <v>1134708</v>
      </c>
      <c r="I49" s="5">
        <v>1134708</v>
      </c>
      <c r="J49" s="5" t="s">
        <v>25</v>
      </c>
      <c r="K49" s="5" t="s">
        <v>28</v>
      </c>
      <c r="L49" s="3" t="s">
        <v>115</v>
      </c>
      <c r="M49" s="26" t="s">
        <v>3</v>
      </c>
      <c r="O49" s="23" t="str">
        <f>PROPER(Table1[[#This Row],[Primary Geography]])</f>
        <v>Urban</v>
      </c>
      <c r="P49" s="24">
        <f>YEAR(Table1[[#This Row],[Start Date]])</f>
        <v>2024</v>
      </c>
      <c r="Q49" s="25" t="str">
        <f>IF(Table1[[#This Row],[Status]]="Completed","Completed","Not Completed")</f>
        <v>Completed</v>
      </c>
      <c r="S49" s="23"/>
      <c r="T49" s="23"/>
      <c r="U49" s="3"/>
      <c r="V49" s="3"/>
    </row>
    <row r="50" spans="1:22" x14ac:dyDescent="0.6">
      <c r="A50" s="3" t="s">
        <v>37</v>
      </c>
      <c r="B50" s="3" t="s">
        <v>82</v>
      </c>
      <c r="C50" s="3" t="s">
        <v>32</v>
      </c>
      <c r="D50" s="3" t="s">
        <v>7</v>
      </c>
      <c r="E50" s="3" t="s">
        <v>55</v>
      </c>
      <c r="F50" s="4">
        <v>44197</v>
      </c>
      <c r="G50" s="4">
        <v>44561</v>
      </c>
      <c r="H50" s="5">
        <v>250000</v>
      </c>
      <c r="I50" s="5">
        <v>250000</v>
      </c>
      <c r="J50" s="5" t="s">
        <v>25</v>
      </c>
      <c r="K50" s="5" t="s">
        <v>29</v>
      </c>
      <c r="L50" s="3" t="s">
        <v>115</v>
      </c>
      <c r="M50" s="26" t="s">
        <v>3</v>
      </c>
      <c r="O50" s="23" t="str">
        <f>PROPER(Table1[[#This Row],[Primary Geography]])</f>
        <v>Rural</v>
      </c>
      <c r="P50" s="24">
        <f>YEAR(Table1[[#This Row],[Start Date]])</f>
        <v>2021</v>
      </c>
      <c r="Q50" s="25" t="str">
        <f>IF(Table1[[#This Row],[Status]]="Completed","Completed","Not Completed")</f>
        <v>Completed</v>
      </c>
      <c r="S50" s="23"/>
      <c r="T50" s="23"/>
      <c r="U50" s="3"/>
      <c r="V50" s="3"/>
    </row>
    <row r="51" spans="1:22" x14ac:dyDescent="0.6">
      <c r="A51" s="3" t="s">
        <v>37</v>
      </c>
      <c r="B51" s="3" t="s">
        <v>82</v>
      </c>
      <c r="C51" s="3" t="s">
        <v>32</v>
      </c>
      <c r="D51" s="3" t="s">
        <v>7</v>
      </c>
      <c r="E51" s="3" t="s">
        <v>55</v>
      </c>
      <c r="F51" s="4">
        <v>44562</v>
      </c>
      <c r="G51" s="4">
        <v>44926</v>
      </c>
      <c r="H51" s="5">
        <v>250000</v>
      </c>
      <c r="I51" s="5">
        <v>250000</v>
      </c>
      <c r="J51" s="5" t="s">
        <v>25</v>
      </c>
      <c r="K51" s="5" t="s">
        <v>28</v>
      </c>
      <c r="L51" s="3" t="s">
        <v>115</v>
      </c>
      <c r="M51" s="26" t="s">
        <v>4</v>
      </c>
      <c r="O51" s="23" t="str">
        <f>PROPER(Table1[[#This Row],[Primary Geography]])</f>
        <v>Rural</v>
      </c>
      <c r="P51" s="24">
        <f>YEAR(Table1[[#This Row],[Start Date]])</f>
        <v>2022</v>
      </c>
      <c r="Q51" s="25" t="str">
        <f>IF(Table1[[#This Row],[Status]]="Completed","Completed","Not Completed")</f>
        <v>Not Completed</v>
      </c>
      <c r="S51" s="23"/>
      <c r="T51" s="23"/>
      <c r="U51" s="3"/>
      <c r="V51" s="3"/>
    </row>
    <row r="52" spans="1:22" x14ac:dyDescent="0.6">
      <c r="A52" s="3" t="s">
        <v>37</v>
      </c>
      <c r="B52" s="3" t="s">
        <v>82</v>
      </c>
      <c r="C52" s="3" t="s">
        <v>32</v>
      </c>
      <c r="D52" s="3" t="s">
        <v>7</v>
      </c>
      <c r="E52" s="3" t="s">
        <v>55</v>
      </c>
      <c r="F52" s="4">
        <v>44927</v>
      </c>
      <c r="G52" s="4">
        <v>45291</v>
      </c>
      <c r="H52" s="5">
        <v>250000</v>
      </c>
      <c r="I52" s="5">
        <v>250000</v>
      </c>
      <c r="J52" s="5" t="s">
        <v>25</v>
      </c>
      <c r="K52" s="5" t="s">
        <v>28</v>
      </c>
      <c r="L52" s="3" t="s">
        <v>115</v>
      </c>
      <c r="M52" s="26" t="s">
        <v>5</v>
      </c>
      <c r="O52" s="23" t="str">
        <f>PROPER(Table1[[#This Row],[Primary Geography]])</f>
        <v>Rural</v>
      </c>
      <c r="P52" s="24">
        <f>YEAR(Table1[[#This Row],[Start Date]])</f>
        <v>2023</v>
      </c>
      <c r="Q52" s="25" t="str">
        <f>IF(Table1[[#This Row],[Status]]="Completed","Completed","Not Completed")</f>
        <v>Not Completed</v>
      </c>
      <c r="S52" s="23"/>
      <c r="T52" s="23"/>
      <c r="U52" s="3"/>
      <c r="V52" s="3"/>
    </row>
    <row r="53" spans="1:22" x14ac:dyDescent="0.6">
      <c r="A53" s="3" t="s">
        <v>37</v>
      </c>
      <c r="B53" s="3" t="s">
        <v>82</v>
      </c>
      <c r="C53" s="3" t="s">
        <v>32</v>
      </c>
      <c r="D53" s="3" t="s">
        <v>7</v>
      </c>
      <c r="E53" s="3" t="s">
        <v>55</v>
      </c>
      <c r="F53" s="4">
        <v>45292</v>
      </c>
      <c r="G53" s="4">
        <v>45657</v>
      </c>
      <c r="H53" s="5">
        <v>250000</v>
      </c>
      <c r="I53" s="5">
        <v>250000</v>
      </c>
      <c r="J53" s="5" t="s">
        <v>25</v>
      </c>
      <c r="K53" s="5" t="s">
        <v>28</v>
      </c>
      <c r="L53" s="3" t="s">
        <v>115</v>
      </c>
      <c r="M53" s="26" t="s">
        <v>3</v>
      </c>
      <c r="O53" s="23" t="str">
        <f>PROPER(Table1[[#This Row],[Primary Geography]])</f>
        <v>Rural</v>
      </c>
      <c r="P53" s="24">
        <f>YEAR(Table1[[#This Row],[Start Date]])</f>
        <v>2024</v>
      </c>
      <c r="Q53" s="25" t="str">
        <f>IF(Table1[[#This Row],[Status]]="Completed","Completed","Not Completed")</f>
        <v>Completed</v>
      </c>
      <c r="S53" s="23"/>
      <c r="T53" s="23"/>
      <c r="U53" s="3"/>
      <c r="V53" s="3"/>
    </row>
    <row r="54" spans="1:22" x14ac:dyDescent="0.6">
      <c r="A54" s="3" t="s">
        <v>37</v>
      </c>
      <c r="B54" s="3" t="s">
        <v>83</v>
      </c>
      <c r="C54" s="3" t="s">
        <v>31</v>
      </c>
      <c r="D54" s="3" t="s">
        <v>14</v>
      </c>
      <c r="E54" s="3" t="s">
        <v>56</v>
      </c>
      <c r="F54" s="4">
        <v>44562</v>
      </c>
      <c r="G54" s="4">
        <v>44926</v>
      </c>
      <c r="H54" s="5">
        <v>1553562</v>
      </c>
      <c r="I54" s="5">
        <v>1553562</v>
      </c>
      <c r="J54" s="5" t="s">
        <v>26</v>
      </c>
      <c r="K54" s="5" t="s">
        <v>28</v>
      </c>
      <c r="L54" s="3" t="s">
        <v>115</v>
      </c>
      <c r="M54" s="26" t="s">
        <v>3</v>
      </c>
      <c r="O54" s="23" t="str">
        <f>PROPER(Table1[[#This Row],[Primary Geography]])</f>
        <v>Rural</v>
      </c>
      <c r="P54" s="24">
        <f>YEAR(Table1[[#This Row],[Start Date]])</f>
        <v>2022</v>
      </c>
      <c r="Q54" s="25" t="str">
        <f>IF(Table1[[#This Row],[Status]]="Completed","Completed","Not Completed")</f>
        <v>Completed</v>
      </c>
      <c r="S54" s="23"/>
      <c r="T54" s="23"/>
      <c r="U54" s="3"/>
      <c r="V54" s="3"/>
    </row>
    <row r="55" spans="1:22" x14ac:dyDescent="0.6">
      <c r="A55" s="3" t="s">
        <v>37</v>
      </c>
      <c r="B55" s="3" t="s">
        <v>83</v>
      </c>
      <c r="C55" s="3" t="s">
        <v>31</v>
      </c>
      <c r="D55" s="3" t="s">
        <v>14</v>
      </c>
      <c r="E55" s="3" t="s">
        <v>56</v>
      </c>
      <c r="F55" s="4">
        <v>44927</v>
      </c>
      <c r="G55" s="4">
        <v>45291</v>
      </c>
      <c r="H55" s="5">
        <v>1998079</v>
      </c>
      <c r="I55" s="5">
        <v>1998079</v>
      </c>
      <c r="J55" s="5" t="s">
        <v>26</v>
      </c>
      <c r="K55" s="5" t="s">
        <v>29</v>
      </c>
      <c r="L55" s="3" t="s">
        <v>115</v>
      </c>
      <c r="M55" s="26" t="s">
        <v>4</v>
      </c>
      <c r="O55" s="23" t="str">
        <f>PROPER(Table1[[#This Row],[Primary Geography]])</f>
        <v>Rural</v>
      </c>
      <c r="P55" s="24">
        <f>YEAR(Table1[[#This Row],[Start Date]])</f>
        <v>2023</v>
      </c>
      <c r="Q55" s="25" t="str">
        <f>IF(Table1[[#This Row],[Status]]="Completed","Completed","Not Completed")</f>
        <v>Not Completed</v>
      </c>
      <c r="S55" s="23"/>
      <c r="T55" s="23"/>
      <c r="U55" s="3"/>
      <c r="V55" s="3"/>
    </row>
    <row r="56" spans="1:22" x14ac:dyDescent="0.6">
      <c r="A56" s="3" t="s">
        <v>37</v>
      </c>
      <c r="B56" s="3" t="s">
        <v>83</v>
      </c>
      <c r="C56" s="3" t="s">
        <v>31</v>
      </c>
      <c r="D56" s="3" t="s">
        <v>14</v>
      </c>
      <c r="E56" s="3" t="s">
        <v>56</v>
      </c>
      <c r="F56" s="4">
        <v>45292</v>
      </c>
      <c r="G56" s="4">
        <v>45657</v>
      </c>
      <c r="H56" s="5">
        <v>868462</v>
      </c>
      <c r="I56" s="5">
        <v>868462</v>
      </c>
      <c r="J56" s="5" t="s">
        <v>26</v>
      </c>
      <c r="K56" s="5" t="s">
        <v>28</v>
      </c>
      <c r="L56" s="3" t="s">
        <v>115</v>
      </c>
      <c r="M56" s="26" t="s">
        <v>5</v>
      </c>
      <c r="O56" s="23" t="str">
        <f>PROPER(Table1[[#This Row],[Primary Geography]])</f>
        <v>Rural</v>
      </c>
      <c r="P56" s="24">
        <f>YEAR(Table1[[#This Row],[Start Date]])</f>
        <v>2024</v>
      </c>
      <c r="Q56" s="25" t="str">
        <f>IF(Table1[[#This Row],[Status]]="Completed","Completed","Not Completed")</f>
        <v>Not Completed</v>
      </c>
      <c r="S56" s="23"/>
      <c r="T56" s="23"/>
      <c r="U56" s="3"/>
      <c r="V56" s="3"/>
    </row>
    <row r="57" spans="1:22" x14ac:dyDescent="0.6">
      <c r="A57" s="3" t="s">
        <v>37</v>
      </c>
      <c r="B57" s="3" t="s">
        <v>83</v>
      </c>
      <c r="C57" s="3" t="s">
        <v>31</v>
      </c>
      <c r="D57" s="3" t="s">
        <v>14</v>
      </c>
      <c r="E57" s="3" t="s">
        <v>56</v>
      </c>
      <c r="F57" s="4">
        <v>44197</v>
      </c>
      <c r="G57" s="4">
        <v>44561</v>
      </c>
      <c r="H57" s="5">
        <v>1234247</v>
      </c>
      <c r="I57" s="5">
        <v>1234247</v>
      </c>
      <c r="J57" s="5" t="s">
        <v>26</v>
      </c>
      <c r="K57" s="5" t="s">
        <v>29</v>
      </c>
      <c r="L57" s="3" t="s">
        <v>115</v>
      </c>
      <c r="M57" s="26" t="s">
        <v>5</v>
      </c>
      <c r="O57" s="23" t="str">
        <f>PROPER(Table1[[#This Row],[Primary Geography]])</f>
        <v>Rural</v>
      </c>
      <c r="P57" s="24">
        <f>YEAR(Table1[[#This Row],[Start Date]])</f>
        <v>2021</v>
      </c>
      <c r="Q57" s="25" t="str">
        <f>IF(Table1[[#This Row],[Status]]="Completed","Completed","Not Completed")</f>
        <v>Not Completed</v>
      </c>
      <c r="S57" s="23"/>
      <c r="T57" s="23"/>
      <c r="U57" s="3"/>
      <c r="V57" s="3"/>
    </row>
    <row r="58" spans="1:22" x14ac:dyDescent="0.6">
      <c r="A58" s="3" t="s">
        <v>37</v>
      </c>
      <c r="B58" s="3" t="s">
        <v>45</v>
      </c>
      <c r="C58" s="3" t="s">
        <v>32</v>
      </c>
      <c r="D58" s="3" t="s">
        <v>13</v>
      </c>
      <c r="E58" s="3" t="s">
        <v>57</v>
      </c>
      <c r="F58" s="4">
        <v>44197</v>
      </c>
      <c r="G58" s="4">
        <v>44561</v>
      </c>
      <c r="H58" s="5">
        <v>1400000</v>
      </c>
      <c r="I58" s="5">
        <v>1300000</v>
      </c>
      <c r="J58" s="5" t="s">
        <v>26</v>
      </c>
      <c r="K58" s="5" t="s">
        <v>29</v>
      </c>
      <c r="L58" s="3" t="s">
        <v>115</v>
      </c>
      <c r="M58" s="26" t="s">
        <v>3</v>
      </c>
      <c r="O58" s="23" t="str">
        <f>PROPER(Table1[[#This Row],[Primary Geography]])</f>
        <v>Urban</v>
      </c>
      <c r="P58" s="24">
        <f>YEAR(Table1[[#This Row],[Start Date]])</f>
        <v>2021</v>
      </c>
      <c r="Q58" s="25" t="str">
        <f>IF(Table1[[#This Row],[Status]]="Completed","Completed","Not Completed")</f>
        <v>Completed</v>
      </c>
      <c r="S58" s="23"/>
      <c r="T58" s="23"/>
      <c r="U58" s="3"/>
      <c r="V58" s="3"/>
    </row>
    <row r="59" spans="1:22" x14ac:dyDescent="0.6">
      <c r="A59" s="3" t="s">
        <v>37</v>
      </c>
      <c r="B59" s="3" t="s">
        <v>45</v>
      </c>
      <c r="C59" s="3" t="s">
        <v>32</v>
      </c>
      <c r="D59" s="3" t="s">
        <v>13</v>
      </c>
      <c r="E59" s="3" t="s">
        <v>57</v>
      </c>
      <c r="F59" s="4">
        <v>44562</v>
      </c>
      <c r="G59" s="4">
        <v>44926</v>
      </c>
      <c r="H59" s="5">
        <v>1400000</v>
      </c>
      <c r="I59" s="5">
        <v>1300000</v>
      </c>
      <c r="J59" s="5" t="s">
        <v>26</v>
      </c>
      <c r="K59" s="5" t="s">
        <v>28</v>
      </c>
      <c r="L59" s="3" t="s">
        <v>115</v>
      </c>
      <c r="M59" s="26" t="s">
        <v>3</v>
      </c>
      <c r="O59" s="23" t="str">
        <f>PROPER(Table1[[#This Row],[Primary Geography]])</f>
        <v>Urban</v>
      </c>
      <c r="P59" s="24">
        <f>YEAR(Table1[[#This Row],[Start Date]])</f>
        <v>2022</v>
      </c>
      <c r="Q59" s="25" t="str">
        <f>IF(Table1[[#This Row],[Status]]="Completed","Completed","Not Completed")</f>
        <v>Completed</v>
      </c>
      <c r="S59" s="23"/>
      <c r="T59" s="23"/>
      <c r="U59" s="3"/>
      <c r="V59" s="3"/>
    </row>
    <row r="60" spans="1:22" x14ac:dyDescent="0.6">
      <c r="A60" s="3" t="s">
        <v>37</v>
      </c>
      <c r="B60" s="3" t="s">
        <v>45</v>
      </c>
      <c r="C60" s="3" t="s">
        <v>32</v>
      </c>
      <c r="D60" s="3" t="s">
        <v>13</v>
      </c>
      <c r="E60" s="3" t="s">
        <v>57</v>
      </c>
      <c r="F60" s="4">
        <v>44927</v>
      </c>
      <c r="G60" s="4">
        <v>45291</v>
      </c>
      <c r="H60" s="5">
        <v>1400000</v>
      </c>
      <c r="I60" s="5">
        <v>1300000</v>
      </c>
      <c r="J60" s="5" t="s">
        <v>26</v>
      </c>
      <c r="K60" s="5" t="s">
        <v>28</v>
      </c>
      <c r="L60" s="3" t="s">
        <v>115</v>
      </c>
      <c r="M60" s="26" t="s">
        <v>3</v>
      </c>
      <c r="O60" s="23" t="str">
        <f>PROPER(Table1[[#This Row],[Primary Geography]])</f>
        <v>Urban</v>
      </c>
      <c r="P60" s="24">
        <f>YEAR(Table1[[#This Row],[Start Date]])</f>
        <v>2023</v>
      </c>
      <c r="Q60" s="25" t="str">
        <f>IF(Table1[[#This Row],[Status]]="Completed","Completed","Not Completed")</f>
        <v>Completed</v>
      </c>
      <c r="S60" s="23"/>
      <c r="T60" s="23"/>
      <c r="U60" s="3"/>
      <c r="V60" s="3"/>
    </row>
    <row r="61" spans="1:22" x14ac:dyDescent="0.6">
      <c r="A61" s="3" t="s">
        <v>37</v>
      </c>
      <c r="B61" s="3" t="s">
        <v>45</v>
      </c>
      <c r="C61" s="3" t="s">
        <v>32</v>
      </c>
      <c r="D61" s="3" t="s">
        <v>13</v>
      </c>
      <c r="E61" s="3" t="s">
        <v>57</v>
      </c>
      <c r="F61" s="4">
        <v>45292</v>
      </c>
      <c r="G61" s="4">
        <v>45657</v>
      </c>
      <c r="H61" s="5">
        <v>1400000</v>
      </c>
      <c r="I61" s="5">
        <v>1300000</v>
      </c>
      <c r="J61" s="5" t="s">
        <v>26</v>
      </c>
      <c r="K61" s="5" t="s">
        <v>28</v>
      </c>
      <c r="L61" s="3" t="s">
        <v>115</v>
      </c>
      <c r="M61" s="26" t="s">
        <v>4</v>
      </c>
      <c r="O61" s="23" t="str">
        <f>PROPER(Table1[[#This Row],[Primary Geography]])</f>
        <v>Urban</v>
      </c>
      <c r="P61" s="24">
        <f>YEAR(Table1[[#This Row],[Start Date]])</f>
        <v>2024</v>
      </c>
      <c r="Q61" s="25" t="str">
        <f>IF(Table1[[#This Row],[Status]]="Completed","Completed","Not Completed")</f>
        <v>Not Completed</v>
      </c>
      <c r="S61" s="23"/>
      <c r="T61" s="23"/>
      <c r="U61" s="3"/>
      <c r="V61" s="3"/>
    </row>
    <row r="62" spans="1:22" x14ac:dyDescent="0.6">
      <c r="A62" s="3" t="s">
        <v>38</v>
      </c>
      <c r="B62" s="3" t="s">
        <v>84</v>
      </c>
      <c r="C62" s="3" t="s">
        <v>30</v>
      </c>
      <c r="D62" s="3" t="s">
        <v>10</v>
      </c>
      <c r="E62" s="3" t="s">
        <v>54</v>
      </c>
      <c r="F62" s="4">
        <v>44197</v>
      </c>
      <c r="G62" s="4">
        <v>44561</v>
      </c>
      <c r="H62" s="5">
        <v>1750000</v>
      </c>
      <c r="I62" s="5">
        <v>1750000</v>
      </c>
      <c r="J62" s="5" t="s">
        <v>26</v>
      </c>
      <c r="K62" s="5" t="s">
        <v>29</v>
      </c>
      <c r="L62" s="3" t="s">
        <v>115</v>
      </c>
      <c r="M62" s="26" t="s">
        <v>3</v>
      </c>
      <c r="O62" s="23" t="str">
        <f>PROPER(Table1[[#This Row],[Primary Geography]])</f>
        <v>Urban</v>
      </c>
      <c r="P62" s="24">
        <f>YEAR(Table1[[#This Row],[Start Date]])</f>
        <v>2021</v>
      </c>
      <c r="Q62" s="25" t="str">
        <f>IF(Table1[[#This Row],[Status]]="Completed","Completed","Not Completed")</f>
        <v>Completed</v>
      </c>
      <c r="S62" s="23"/>
      <c r="T62" s="23"/>
      <c r="U62" s="3"/>
      <c r="V62" s="3"/>
    </row>
    <row r="63" spans="1:22" x14ac:dyDescent="0.6">
      <c r="A63" s="3" t="s">
        <v>38</v>
      </c>
      <c r="B63" s="3" t="s">
        <v>84</v>
      </c>
      <c r="C63" s="3" t="s">
        <v>30</v>
      </c>
      <c r="D63" s="3" t="s">
        <v>10</v>
      </c>
      <c r="E63" s="3" t="s">
        <v>54</v>
      </c>
      <c r="F63" s="4">
        <v>44562</v>
      </c>
      <c r="G63" s="4">
        <v>44926</v>
      </c>
      <c r="H63" s="5">
        <v>2000000</v>
      </c>
      <c r="I63" s="5">
        <v>2000000</v>
      </c>
      <c r="J63" s="5" t="s">
        <v>26</v>
      </c>
      <c r="K63" s="5" t="s">
        <v>28</v>
      </c>
      <c r="L63" s="3" t="s">
        <v>115</v>
      </c>
      <c r="M63" s="26" t="s">
        <v>3</v>
      </c>
      <c r="O63" s="23" t="str">
        <f>PROPER(Table1[[#This Row],[Primary Geography]])</f>
        <v>Urban</v>
      </c>
      <c r="P63" s="24">
        <f>YEAR(Table1[[#This Row],[Start Date]])</f>
        <v>2022</v>
      </c>
      <c r="Q63" s="25" t="str">
        <f>IF(Table1[[#This Row],[Status]]="Completed","Completed","Not Completed")</f>
        <v>Completed</v>
      </c>
      <c r="S63" s="23"/>
      <c r="T63" s="23"/>
      <c r="U63" s="3"/>
      <c r="V63" s="3"/>
    </row>
    <row r="64" spans="1:22" x14ac:dyDescent="0.6">
      <c r="A64" s="3" t="s">
        <v>38</v>
      </c>
      <c r="B64" s="3" t="s">
        <v>84</v>
      </c>
      <c r="C64" s="3" t="s">
        <v>30</v>
      </c>
      <c r="D64" s="3" t="s">
        <v>10</v>
      </c>
      <c r="E64" s="3" t="s">
        <v>54</v>
      </c>
      <c r="F64" s="4">
        <v>44927</v>
      </c>
      <c r="G64" s="4">
        <v>45291</v>
      </c>
      <c r="H64" s="5">
        <v>2000000</v>
      </c>
      <c r="I64" s="5">
        <v>2000000</v>
      </c>
      <c r="J64" s="5" t="s">
        <v>26</v>
      </c>
      <c r="K64" s="5" t="s">
        <v>28</v>
      </c>
      <c r="L64" s="3" t="s">
        <v>115</v>
      </c>
      <c r="M64" s="26" t="s">
        <v>3</v>
      </c>
      <c r="O64" s="23" t="str">
        <f>PROPER(Table1[[#This Row],[Primary Geography]])</f>
        <v>Urban</v>
      </c>
      <c r="P64" s="24">
        <f>YEAR(Table1[[#This Row],[Start Date]])</f>
        <v>2023</v>
      </c>
      <c r="Q64" s="25" t="str">
        <f>IF(Table1[[#This Row],[Status]]="Completed","Completed","Not Completed")</f>
        <v>Completed</v>
      </c>
      <c r="S64" s="23"/>
      <c r="T64" s="23"/>
      <c r="U64" s="3"/>
      <c r="V64" s="3"/>
    </row>
    <row r="65" spans="1:22" x14ac:dyDescent="0.6">
      <c r="A65" s="3" t="s">
        <v>38</v>
      </c>
      <c r="B65" s="3" t="s">
        <v>84</v>
      </c>
      <c r="C65" s="3" t="s">
        <v>30</v>
      </c>
      <c r="D65" s="3" t="s">
        <v>10</v>
      </c>
      <c r="E65" s="3" t="s">
        <v>54</v>
      </c>
      <c r="F65" s="4">
        <v>45292</v>
      </c>
      <c r="G65" s="4">
        <v>45657</v>
      </c>
      <c r="H65" s="5">
        <v>2000000</v>
      </c>
      <c r="I65" s="5">
        <v>2000000</v>
      </c>
      <c r="J65" s="5" t="s">
        <v>26</v>
      </c>
      <c r="K65" s="5" t="s">
        <v>28</v>
      </c>
      <c r="L65" s="3" t="s">
        <v>115</v>
      </c>
      <c r="M65" s="26" t="s">
        <v>4</v>
      </c>
      <c r="O65" s="23" t="str">
        <f>PROPER(Table1[[#This Row],[Primary Geography]])</f>
        <v>Urban</v>
      </c>
      <c r="P65" s="24">
        <f>YEAR(Table1[[#This Row],[Start Date]])</f>
        <v>2024</v>
      </c>
      <c r="Q65" s="25" t="str">
        <f>IF(Table1[[#This Row],[Status]]="Completed","Completed","Not Completed")</f>
        <v>Not Completed</v>
      </c>
      <c r="S65" s="23"/>
      <c r="T65" s="23"/>
      <c r="U65" s="3"/>
      <c r="V65" s="3"/>
    </row>
    <row r="66" spans="1:22" x14ac:dyDescent="0.6">
      <c r="A66" s="3" t="s">
        <v>38</v>
      </c>
      <c r="B66" s="3" t="s">
        <v>86</v>
      </c>
      <c r="C66" s="3" t="s">
        <v>30</v>
      </c>
      <c r="D66" s="3" t="s">
        <v>10</v>
      </c>
      <c r="E66" s="3" t="s">
        <v>54</v>
      </c>
      <c r="F66" s="4">
        <v>44197</v>
      </c>
      <c r="G66" s="4">
        <v>44561</v>
      </c>
      <c r="H66" s="5">
        <v>300000</v>
      </c>
      <c r="I66" s="5">
        <v>300000</v>
      </c>
      <c r="J66" s="5" t="s">
        <v>25</v>
      </c>
      <c r="K66" s="5" t="s">
        <v>29</v>
      </c>
      <c r="L66" s="3" t="s">
        <v>115</v>
      </c>
      <c r="M66" s="26" t="s">
        <v>4</v>
      </c>
      <c r="O66" s="23" t="str">
        <f>PROPER(Table1[[#This Row],[Primary Geography]])</f>
        <v>Urban</v>
      </c>
      <c r="P66" s="24">
        <f>YEAR(Table1[[#This Row],[Start Date]])</f>
        <v>2021</v>
      </c>
      <c r="Q66" s="25" t="str">
        <f>IF(Table1[[#This Row],[Status]]="Completed","Completed","Not Completed")</f>
        <v>Not Completed</v>
      </c>
      <c r="S66" s="23"/>
      <c r="T66" s="23"/>
      <c r="U66" s="3"/>
      <c r="V66" s="3"/>
    </row>
    <row r="67" spans="1:22" x14ac:dyDescent="0.6">
      <c r="A67" s="3" t="s">
        <v>38</v>
      </c>
      <c r="B67" s="3" t="s">
        <v>86</v>
      </c>
      <c r="C67" s="3" t="s">
        <v>30</v>
      </c>
      <c r="D67" s="3" t="s">
        <v>10</v>
      </c>
      <c r="E67" s="3" t="s">
        <v>54</v>
      </c>
      <c r="F67" s="4">
        <v>44562</v>
      </c>
      <c r="G67" s="4">
        <v>44926</v>
      </c>
      <c r="H67" s="5">
        <v>300000</v>
      </c>
      <c r="I67" s="5">
        <v>300000</v>
      </c>
      <c r="J67" s="5" t="s">
        <v>25</v>
      </c>
      <c r="K67" s="5" t="s">
        <v>28</v>
      </c>
      <c r="L67" s="3" t="s">
        <v>115</v>
      </c>
      <c r="M67" s="26" t="s">
        <v>5</v>
      </c>
      <c r="O67" s="23" t="str">
        <f>PROPER(Table1[[#This Row],[Primary Geography]])</f>
        <v>Urban</v>
      </c>
      <c r="P67" s="24">
        <f>YEAR(Table1[[#This Row],[Start Date]])</f>
        <v>2022</v>
      </c>
      <c r="Q67" s="25" t="str">
        <f>IF(Table1[[#This Row],[Status]]="Completed","Completed","Not Completed")</f>
        <v>Not Completed</v>
      </c>
      <c r="S67" s="23"/>
      <c r="T67" s="23"/>
      <c r="U67" s="3"/>
      <c r="V67" s="3"/>
    </row>
    <row r="68" spans="1:22" x14ac:dyDescent="0.6">
      <c r="A68" s="3" t="s">
        <v>38</v>
      </c>
      <c r="B68" s="3" t="s">
        <v>86</v>
      </c>
      <c r="C68" s="3" t="s">
        <v>30</v>
      </c>
      <c r="D68" s="3" t="s">
        <v>10</v>
      </c>
      <c r="E68" s="3" t="s">
        <v>54</v>
      </c>
      <c r="F68" s="4">
        <v>44927</v>
      </c>
      <c r="G68" s="4">
        <v>45291</v>
      </c>
      <c r="H68" s="5">
        <v>300000</v>
      </c>
      <c r="I68" s="5">
        <v>300000</v>
      </c>
      <c r="J68" s="5" t="s">
        <v>25</v>
      </c>
      <c r="K68" s="5" t="s">
        <v>28</v>
      </c>
      <c r="L68" s="3" t="s">
        <v>115</v>
      </c>
      <c r="M68" s="26" t="s">
        <v>3</v>
      </c>
      <c r="O68" s="23" t="str">
        <f>PROPER(Table1[[#This Row],[Primary Geography]])</f>
        <v>Urban</v>
      </c>
      <c r="P68" s="24">
        <f>YEAR(Table1[[#This Row],[Start Date]])</f>
        <v>2023</v>
      </c>
      <c r="Q68" s="25" t="str">
        <f>IF(Table1[[#This Row],[Status]]="Completed","Completed","Not Completed")</f>
        <v>Completed</v>
      </c>
      <c r="S68" s="23"/>
      <c r="T68" s="23"/>
      <c r="U68" s="3"/>
      <c r="V68" s="3"/>
    </row>
    <row r="69" spans="1:22" x14ac:dyDescent="0.6">
      <c r="A69" s="3" t="s">
        <v>38</v>
      </c>
      <c r="B69" s="3" t="s">
        <v>86</v>
      </c>
      <c r="C69" s="3" t="s">
        <v>30</v>
      </c>
      <c r="D69" s="3" t="s">
        <v>10</v>
      </c>
      <c r="E69" s="3" t="s">
        <v>54</v>
      </c>
      <c r="F69" s="4">
        <v>45292</v>
      </c>
      <c r="G69" s="4">
        <v>45657</v>
      </c>
      <c r="H69" s="5">
        <v>300000</v>
      </c>
      <c r="I69" s="5">
        <v>300000</v>
      </c>
      <c r="J69" s="5" t="s">
        <v>25</v>
      </c>
      <c r="K69" s="5" t="s">
        <v>4</v>
      </c>
      <c r="L69" s="3" t="s">
        <v>115</v>
      </c>
      <c r="M69" s="26" t="s">
        <v>4</v>
      </c>
      <c r="O69" s="23" t="str">
        <f>PROPER(Table1[[#This Row],[Primary Geography]])</f>
        <v>Urban</v>
      </c>
      <c r="P69" s="24">
        <f>YEAR(Table1[[#This Row],[Start Date]])</f>
        <v>2024</v>
      </c>
      <c r="Q69" s="25" t="str">
        <f>IF(Table1[[#This Row],[Status]]="Completed","Completed","Not Completed")</f>
        <v>Not Completed</v>
      </c>
      <c r="S69" s="23"/>
      <c r="T69" s="23"/>
      <c r="U69" s="3"/>
      <c r="V69" s="3"/>
    </row>
    <row r="70" spans="1:22" x14ac:dyDescent="0.6">
      <c r="A70" s="3" t="s">
        <v>38</v>
      </c>
      <c r="B70" s="3" t="s">
        <v>87</v>
      </c>
      <c r="C70" s="3" t="s">
        <v>32</v>
      </c>
      <c r="D70" s="3" t="s">
        <v>10</v>
      </c>
      <c r="E70" s="3" t="s">
        <v>54</v>
      </c>
      <c r="F70" s="4">
        <v>44562</v>
      </c>
      <c r="G70" s="4">
        <v>44926</v>
      </c>
      <c r="H70" s="5">
        <v>87718</v>
      </c>
      <c r="I70" s="5">
        <v>87718</v>
      </c>
      <c r="J70" s="5" t="s">
        <v>26</v>
      </c>
      <c r="K70" s="5" t="s">
        <v>28</v>
      </c>
      <c r="L70" s="3" t="s">
        <v>115</v>
      </c>
      <c r="M70" s="26" t="s">
        <v>3</v>
      </c>
      <c r="O70" s="23" t="str">
        <f>PROPER(Table1[[#This Row],[Primary Geography]])</f>
        <v>Urban</v>
      </c>
      <c r="P70" s="24">
        <f>YEAR(Table1[[#This Row],[Start Date]])</f>
        <v>2022</v>
      </c>
      <c r="Q70" s="25" t="str">
        <f>IF(Table1[[#This Row],[Status]]="Completed","Completed","Not Completed")</f>
        <v>Completed</v>
      </c>
      <c r="S70" s="23"/>
      <c r="T70" s="23"/>
      <c r="U70" s="3"/>
      <c r="V70" s="3"/>
    </row>
    <row r="71" spans="1:22" x14ac:dyDescent="0.6">
      <c r="A71" s="3" t="s">
        <v>38</v>
      </c>
      <c r="B71" s="3" t="s">
        <v>87</v>
      </c>
      <c r="C71" s="3" t="s">
        <v>32</v>
      </c>
      <c r="D71" s="3" t="s">
        <v>10</v>
      </c>
      <c r="E71" s="3" t="s">
        <v>54</v>
      </c>
      <c r="F71" s="4">
        <v>44927</v>
      </c>
      <c r="G71" s="4">
        <v>45291</v>
      </c>
      <c r="H71" s="5">
        <v>812970</v>
      </c>
      <c r="I71" s="5">
        <v>812970</v>
      </c>
      <c r="J71" s="5" t="s">
        <v>26</v>
      </c>
      <c r="K71" s="5" t="s">
        <v>29</v>
      </c>
      <c r="L71" s="3" t="s">
        <v>115</v>
      </c>
      <c r="M71" s="26" t="s">
        <v>4</v>
      </c>
      <c r="O71" s="23" t="str">
        <f>PROPER(Table1[[#This Row],[Primary Geography]])</f>
        <v>Urban</v>
      </c>
      <c r="P71" s="24">
        <f>YEAR(Table1[[#This Row],[Start Date]])</f>
        <v>2023</v>
      </c>
      <c r="Q71" s="25" t="str">
        <f>IF(Table1[[#This Row],[Status]]="Completed","Completed","Not Completed")</f>
        <v>Not Completed</v>
      </c>
      <c r="S71" s="23"/>
      <c r="T71" s="23"/>
      <c r="U71" s="3"/>
      <c r="V71" s="3"/>
    </row>
    <row r="72" spans="1:22" x14ac:dyDescent="0.6">
      <c r="A72" s="3" t="s">
        <v>38</v>
      </c>
      <c r="B72" s="3" t="s">
        <v>87</v>
      </c>
      <c r="C72" s="3" t="s">
        <v>32</v>
      </c>
      <c r="D72" s="3" t="s">
        <v>10</v>
      </c>
      <c r="E72" s="3" t="s">
        <v>54</v>
      </c>
      <c r="F72" s="4">
        <v>45292</v>
      </c>
      <c r="G72" s="4">
        <v>45657</v>
      </c>
      <c r="H72" s="5">
        <v>1466557</v>
      </c>
      <c r="I72" s="5">
        <v>1466557</v>
      </c>
      <c r="J72" s="5" t="s">
        <v>26</v>
      </c>
      <c r="K72" s="5" t="s">
        <v>28</v>
      </c>
      <c r="L72" s="3" t="s">
        <v>115</v>
      </c>
      <c r="M72" s="26" t="s">
        <v>5</v>
      </c>
      <c r="O72" s="23" t="str">
        <f>PROPER(Table1[[#This Row],[Primary Geography]])</f>
        <v>Urban</v>
      </c>
      <c r="P72" s="24">
        <f>YEAR(Table1[[#This Row],[Start Date]])</f>
        <v>2024</v>
      </c>
      <c r="Q72" s="25" t="str">
        <f>IF(Table1[[#This Row],[Status]]="Completed","Completed","Not Completed")</f>
        <v>Not Completed</v>
      </c>
      <c r="S72" s="23"/>
      <c r="T72" s="23"/>
      <c r="U72" s="3"/>
      <c r="V72" s="3"/>
    </row>
    <row r="73" spans="1:22" x14ac:dyDescent="0.6">
      <c r="A73" s="3" t="s">
        <v>38</v>
      </c>
      <c r="B73" s="3" t="s">
        <v>87</v>
      </c>
      <c r="C73" s="3" t="s">
        <v>32</v>
      </c>
      <c r="D73" s="3" t="s">
        <v>10</v>
      </c>
      <c r="E73" s="3" t="s">
        <v>54</v>
      </c>
      <c r="F73" s="4">
        <v>44197</v>
      </c>
      <c r="G73" s="4">
        <v>44561</v>
      </c>
      <c r="H73" s="5">
        <v>579114</v>
      </c>
      <c r="I73" s="5">
        <v>579114</v>
      </c>
      <c r="J73" s="5" t="s">
        <v>26</v>
      </c>
      <c r="K73" s="5" t="s">
        <v>29</v>
      </c>
      <c r="L73" s="3" t="s">
        <v>115</v>
      </c>
      <c r="M73" s="26" t="s">
        <v>5</v>
      </c>
      <c r="O73" s="23" t="str">
        <f>PROPER(Table1[[#This Row],[Primary Geography]])</f>
        <v>Urban</v>
      </c>
      <c r="P73" s="24">
        <f>YEAR(Table1[[#This Row],[Start Date]])</f>
        <v>2021</v>
      </c>
      <c r="Q73" s="25" t="str">
        <f>IF(Table1[[#This Row],[Status]]="Completed","Completed","Not Completed")</f>
        <v>Not Completed</v>
      </c>
      <c r="S73" s="23"/>
      <c r="T73" s="23"/>
      <c r="U73" s="3"/>
      <c r="V73" s="3"/>
    </row>
    <row r="74" spans="1:22" x14ac:dyDescent="0.6">
      <c r="A74" s="3" t="s">
        <v>50</v>
      </c>
      <c r="B74" s="3" t="s">
        <v>88</v>
      </c>
      <c r="C74" s="3" t="s">
        <v>32</v>
      </c>
      <c r="D74" s="3" t="s">
        <v>9</v>
      </c>
      <c r="E74" s="3" t="s">
        <v>56</v>
      </c>
      <c r="F74" s="4">
        <v>44197</v>
      </c>
      <c r="G74" s="4">
        <v>44561</v>
      </c>
      <c r="H74" s="5">
        <v>363323</v>
      </c>
      <c r="I74" s="5">
        <v>363323</v>
      </c>
      <c r="J74" s="5" t="s">
        <v>25</v>
      </c>
      <c r="K74" s="5" t="s">
        <v>29</v>
      </c>
      <c r="L74" s="3" t="s">
        <v>116</v>
      </c>
      <c r="M74" s="26" t="s">
        <v>3</v>
      </c>
      <c r="O74" s="23" t="str">
        <f>PROPER(Table1[[#This Row],[Primary Geography]])</f>
        <v>Rural</v>
      </c>
      <c r="P74" s="24">
        <f>YEAR(Table1[[#This Row],[Start Date]])</f>
        <v>2021</v>
      </c>
      <c r="Q74" s="25" t="str">
        <f>IF(Table1[[#This Row],[Status]]="Completed","Completed","Not Completed")</f>
        <v>Completed</v>
      </c>
      <c r="S74" s="23"/>
      <c r="T74" s="23"/>
      <c r="U74" s="3"/>
      <c r="V74" s="3"/>
    </row>
    <row r="75" spans="1:22" x14ac:dyDescent="0.6">
      <c r="A75" s="3" t="s">
        <v>50</v>
      </c>
      <c r="B75" s="3" t="s">
        <v>88</v>
      </c>
      <c r="C75" s="3" t="s">
        <v>32</v>
      </c>
      <c r="D75" s="3" t="s">
        <v>9</v>
      </c>
      <c r="E75" s="3" t="s">
        <v>56</v>
      </c>
      <c r="F75" s="4">
        <v>44562</v>
      </c>
      <c r="G75" s="4">
        <v>44926</v>
      </c>
      <c r="H75" s="5">
        <v>1831495</v>
      </c>
      <c r="I75" s="5">
        <v>1831495</v>
      </c>
      <c r="J75" s="5" t="s">
        <v>25</v>
      </c>
      <c r="K75" s="5" t="s">
        <v>28</v>
      </c>
      <c r="L75" s="3" t="s">
        <v>116</v>
      </c>
      <c r="M75" s="26" t="s">
        <v>4</v>
      </c>
      <c r="O75" s="23" t="str">
        <f>PROPER(Table1[[#This Row],[Primary Geography]])</f>
        <v>Rural</v>
      </c>
      <c r="P75" s="24">
        <f>YEAR(Table1[[#This Row],[Start Date]])</f>
        <v>2022</v>
      </c>
      <c r="Q75" s="25" t="str">
        <f>IF(Table1[[#This Row],[Status]]="Completed","Completed","Not Completed")</f>
        <v>Not Completed</v>
      </c>
      <c r="S75" s="23"/>
      <c r="T75" s="23"/>
      <c r="U75" s="3"/>
      <c r="V75" s="3"/>
    </row>
    <row r="76" spans="1:22" x14ac:dyDescent="0.6">
      <c r="A76" s="3" t="s">
        <v>50</v>
      </c>
      <c r="B76" s="3" t="s">
        <v>88</v>
      </c>
      <c r="C76" s="3" t="s">
        <v>32</v>
      </c>
      <c r="D76" s="3" t="s">
        <v>9</v>
      </c>
      <c r="E76" s="3" t="s">
        <v>56</v>
      </c>
      <c r="F76" s="4">
        <v>44927</v>
      </c>
      <c r="G76" s="4">
        <v>45291</v>
      </c>
      <c r="H76" s="5">
        <v>404041</v>
      </c>
      <c r="I76" s="5">
        <v>404041</v>
      </c>
      <c r="J76" s="5" t="s">
        <v>25</v>
      </c>
      <c r="K76" s="5" t="s">
        <v>29</v>
      </c>
      <c r="L76" s="3" t="s">
        <v>116</v>
      </c>
      <c r="M76" s="26" t="s">
        <v>5</v>
      </c>
      <c r="O76" s="23" t="str">
        <f>PROPER(Table1[[#This Row],[Primary Geography]])</f>
        <v>Rural</v>
      </c>
      <c r="P76" s="24">
        <f>YEAR(Table1[[#This Row],[Start Date]])</f>
        <v>2023</v>
      </c>
      <c r="Q76" s="25" t="str">
        <f>IF(Table1[[#This Row],[Status]]="Completed","Completed","Not Completed")</f>
        <v>Not Completed</v>
      </c>
      <c r="S76" s="23"/>
      <c r="T76" s="23"/>
      <c r="U76" s="3"/>
      <c r="V76" s="3"/>
    </row>
    <row r="77" spans="1:22" x14ac:dyDescent="0.6">
      <c r="A77" s="3" t="s">
        <v>50</v>
      </c>
      <c r="B77" s="3" t="s">
        <v>88</v>
      </c>
      <c r="C77" s="3" t="s">
        <v>32</v>
      </c>
      <c r="D77" s="3" t="s">
        <v>9</v>
      </c>
      <c r="E77" s="3" t="s">
        <v>56</v>
      </c>
      <c r="F77" s="4">
        <v>45292</v>
      </c>
      <c r="G77" s="4">
        <v>45657</v>
      </c>
      <c r="H77" s="5">
        <v>959430</v>
      </c>
      <c r="I77" s="5">
        <v>959430</v>
      </c>
      <c r="J77" s="5" t="s">
        <v>25</v>
      </c>
      <c r="K77" s="5" t="s">
        <v>28</v>
      </c>
      <c r="L77" s="3" t="s">
        <v>116</v>
      </c>
      <c r="M77" s="26" t="s">
        <v>3</v>
      </c>
      <c r="O77" s="23" t="str">
        <f>PROPER(Table1[[#This Row],[Primary Geography]])</f>
        <v>Rural</v>
      </c>
      <c r="P77" s="24">
        <f>YEAR(Table1[[#This Row],[Start Date]])</f>
        <v>2024</v>
      </c>
      <c r="Q77" s="25" t="str">
        <f>IF(Table1[[#This Row],[Status]]="Completed","Completed","Not Completed")</f>
        <v>Completed</v>
      </c>
      <c r="S77" s="23"/>
      <c r="T77" s="23"/>
      <c r="U77" s="3"/>
      <c r="V77" s="3"/>
    </row>
    <row r="78" spans="1:22" x14ac:dyDescent="0.6">
      <c r="A78" s="3" t="s">
        <v>50</v>
      </c>
      <c r="B78" s="3" t="s">
        <v>89</v>
      </c>
      <c r="C78" s="3" t="s">
        <v>32</v>
      </c>
      <c r="D78" s="3" t="s">
        <v>9</v>
      </c>
      <c r="E78" s="3" t="s">
        <v>54</v>
      </c>
      <c r="F78" s="4">
        <v>44197</v>
      </c>
      <c r="G78" s="4">
        <v>44561</v>
      </c>
      <c r="H78" s="5">
        <v>434361</v>
      </c>
      <c r="I78" s="5">
        <v>434361</v>
      </c>
      <c r="J78" s="5" t="s">
        <v>25</v>
      </c>
      <c r="K78" s="5" t="s">
        <v>29</v>
      </c>
      <c r="L78" s="3" t="s">
        <v>116</v>
      </c>
      <c r="M78" s="26" t="s">
        <v>4</v>
      </c>
      <c r="O78" s="23" t="str">
        <f>PROPER(Table1[[#This Row],[Primary Geography]])</f>
        <v>Urban</v>
      </c>
      <c r="P78" s="24">
        <f>YEAR(Table1[[#This Row],[Start Date]])</f>
        <v>2021</v>
      </c>
      <c r="Q78" s="25" t="str">
        <f>IF(Table1[[#This Row],[Status]]="Completed","Completed","Not Completed")</f>
        <v>Not Completed</v>
      </c>
      <c r="S78" s="23"/>
      <c r="T78" s="23"/>
      <c r="U78" s="3"/>
      <c r="V78" s="3"/>
    </row>
    <row r="79" spans="1:22" x14ac:dyDescent="0.6">
      <c r="A79" s="3" t="s">
        <v>50</v>
      </c>
      <c r="B79" s="3" t="s">
        <v>89</v>
      </c>
      <c r="C79" s="3" t="s">
        <v>32</v>
      </c>
      <c r="D79" s="3" t="s">
        <v>9</v>
      </c>
      <c r="E79" s="3" t="s">
        <v>54</v>
      </c>
      <c r="F79" s="4">
        <v>44562</v>
      </c>
      <c r="G79" s="4">
        <v>44926</v>
      </c>
      <c r="H79" s="5">
        <v>780585</v>
      </c>
      <c r="I79" s="5">
        <v>780585</v>
      </c>
      <c r="J79" s="5" t="s">
        <v>25</v>
      </c>
      <c r="K79" s="5" t="s">
        <v>28</v>
      </c>
      <c r="L79" s="3" t="s">
        <v>116</v>
      </c>
      <c r="M79" s="26" t="s">
        <v>5</v>
      </c>
      <c r="O79" s="23" t="str">
        <f>PROPER(Table1[[#This Row],[Primary Geography]])</f>
        <v>Urban</v>
      </c>
      <c r="P79" s="24">
        <f>YEAR(Table1[[#This Row],[Start Date]])</f>
        <v>2022</v>
      </c>
      <c r="Q79" s="25" t="str">
        <f>IF(Table1[[#This Row],[Status]]="Completed","Completed","Not Completed")</f>
        <v>Not Completed</v>
      </c>
      <c r="S79" s="23"/>
      <c r="T79" s="23"/>
      <c r="U79" s="3"/>
      <c r="V79" s="3"/>
    </row>
    <row r="80" spans="1:22" x14ac:dyDescent="0.6">
      <c r="A80" s="3" t="s">
        <v>50</v>
      </c>
      <c r="B80" s="3" t="s">
        <v>89</v>
      </c>
      <c r="C80" s="3" t="s">
        <v>32</v>
      </c>
      <c r="D80" s="3" t="s">
        <v>9</v>
      </c>
      <c r="E80" s="3" t="s">
        <v>54</v>
      </c>
      <c r="F80" s="4">
        <v>44927</v>
      </c>
      <c r="G80" s="4">
        <v>45291</v>
      </c>
      <c r="H80" s="5">
        <v>1653560</v>
      </c>
      <c r="I80" s="5">
        <v>1653560</v>
      </c>
      <c r="J80" s="5" t="s">
        <v>25</v>
      </c>
      <c r="K80" s="5" t="s">
        <v>29</v>
      </c>
      <c r="L80" s="3" t="s">
        <v>116</v>
      </c>
      <c r="M80" s="26" t="s">
        <v>3</v>
      </c>
      <c r="O80" s="23" t="str">
        <f>PROPER(Table1[[#This Row],[Primary Geography]])</f>
        <v>Urban</v>
      </c>
      <c r="P80" s="24">
        <f>YEAR(Table1[[#This Row],[Start Date]])</f>
        <v>2023</v>
      </c>
      <c r="Q80" s="25" t="str">
        <f>IF(Table1[[#This Row],[Status]]="Completed","Completed","Not Completed")</f>
        <v>Completed</v>
      </c>
      <c r="S80" s="23"/>
      <c r="T80" s="23"/>
      <c r="U80" s="3"/>
      <c r="V80" s="3"/>
    </row>
    <row r="81" spans="1:22" x14ac:dyDescent="0.6">
      <c r="A81" s="3" t="s">
        <v>50</v>
      </c>
      <c r="B81" s="3" t="s">
        <v>89</v>
      </c>
      <c r="C81" s="3" t="s">
        <v>32</v>
      </c>
      <c r="D81" s="3" t="s">
        <v>9</v>
      </c>
      <c r="E81" s="3" t="s">
        <v>54</v>
      </c>
      <c r="F81" s="4">
        <v>45292</v>
      </c>
      <c r="G81" s="4">
        <v>45657</v>
      </c>
      <c r="H81" s="5">
        <v>1068228</v>
      </c>
      <c r="I81" s="5">
        <v>1068228</v>
      </c>
      <c r="J81" s="5" t="s">
        <v>25</v>
      </c>
      <c r="K81" s="5" t="s">
        <v>28</v>
      </c>
      <c r="L81" s="3" t="s">
        <v>116</v>
      </c>
      <c r="M81" s="26" t="s">
        <v>4</v>
      </c>
      <c r="O81" s="23" t="str">
        <f>PROPER(Table1[[#This Row],[Primary Geography]])</f>
        <v>Urban</v>
      </c>
      <c r="P81" s="24">
        <f>YEAR(Table1[[#This Row],[Start Date]])</f>
        <v>2024</v>
      </c>
      <c r="Q81" s="25" t="str">
        <f>IF(Table1[[#This Row],[Status]]="Completed","Completed","Not Completed")</f>
        <v>Not Completed</v>
      </c>
      <c r="S81" s="23"/>
      <c r="T81" s="23"/>
      <c r="U81" s="3"/>
      <c r="V81" s="3"/>
    </row>
    <row r="82" spans="1:22" x14ac:dyDescent="0.6">
      <c r="A82" s="3" t="s">
        <v>50</v>
      </c>
      <c r="B82" s="3" t="s">
        <v>90</v>
      </c>
      <c r="C82" s="3" t="s">
        <v>32</v>
      </c>
      <c r="D82" s="3" t="s">
        <v>9</v>
      </c>
      <c r="E82" s="3" t="s">
        <v>54</v>
      </c>
      <c r="F82" s="4">
        <v>44197</v>
      </c>
      <c r="G82" s="4">
        <v>44561</v>
      </c>
      <c r="H82" s="5">
        <v>506174</v>
      </c>
      <c r="I82" s="5">
        <v>506174</v>
      </c>
      <c r="J82" s="5" t="s">
        <v>26</v>
      </c>
      <c r="K82" s="5" t="s">
        <v>29</v>
      </c>
      <c r="L82" s="3" t="s">
        <v>116</v>
      </c>
      <c r="M82" s="26" t="s">
        <v>5</v>
      </c>
      <c r="O82" s="23" t="str">
        <f>PROPER(Table1[[#This Row],[Primary Geography]])</f>
        <v>Urban</v>
      </c>
      <c r="P82" s="24">
        <f>YEAR(Table1[[#This Row],[Start Date]])</f>
        <v>2021</v>
      </c>
      <c r="Q82" s="25" t="str">
        <f>IF(Table1[[#This Row],[Status]]="Completed","Completed","Not Completed")</f>
        <v>Not Completed</v>
      </c>
      <c r="S82" s="23"/>
      <c r="T82" s="23"/>
      <c r="U82" s="3"/>
      <c r="V82" s="3"/>
    </row>
    <row r="83" spans="1:22" x14ac:dyDescent="0.6">
      <c r="A83" s="3" t="s">
        <v>50</v>
      </c>
      <c r="B83" s="3" t="s">
        <v>90</v>
      </c>
      <c r="C83" s="3" t="s">
        <v>32</v>
      </c>
      <c r="D83" s="3" t="s">
        <v>9</v>
      </c>
      <c r="E83" s="3" t="s">
        <v>54</v>
      </c>
      <c r="F83" s="4">
        <v>44562</v>
      </c>
      <c r="G83" s="4">
        <v>44926</v>
      </c>
      <c r="H83" s="5">
        <v>619800</v>
      </c>
      <c r="I83" s="5">
        <v>619800</v>
      </c>
      <c r="J83" s="5" t="s">
        <v>26</v>
      </c>
      <c r="K83" s="5" t="s">
        <v>28</v>
      </c>
      <c r="L83" s="3" t="s">
        <v>116</v>
      </c>
      <c r="M83" s="26" t="s">
        <v>3</v>
      </c>
      <c r="O83" s="23" t="str">
        <f>PROPER(Table1[[#This Row],[Primary Geography]])</f>
        <v>Urban</v>
      </c>
      <c r="P83" s="24">
        <f>YEAR(Table1[[#This Row],[Start Date]])</f>
        <v>2022</v>
      </c>
      <c r="Q83" s="25" t="str">
        <f>IF(Table1[[#This Row],[Status]]="Completed","Completed","Not Completed")</f>
        <v>Completed</v>
      </c>
      <c r="S83" s="23"/>
      <c r="T83" s="23"/>
      <c r="U83" s="3"/>
      <c r="V83" s="3"/>
    </row>
    <row r="84" spans="1:22" x14ac:dyDescent="0.6">
      <c r="A84" s="3" t="s">
        <v>50</v>
      </c>
      <c r="B84" s="3" t="s">
        <v>90</v>
      </c>
      <c r="C84" s="3" t="s">
        <v>32</v>
      </c>
      <c r="D84" s="3" t="s">
        <v>9</v>
      </c>
      <c r="E84" s="3" t="s">
        <v>54</v>
      </c>
      <c r="F84" s="4">
        <v>44927</v>
      </c>
      <c r="G84" s="4">
        <v>45291</v>
      </c>
      <c r="H84" s="5">
        <v>668687</v>
      </c>
      <c r="I84" s="5">
        <v>668687</v>
      </c>
      <c r="J84" s="5" t="s">
        <v>26</v>
      </c>
      <c r="K84" s="5" t="s">
        <v>29</v>
      </c>
      <c r="L84" s="3" t="s">
        <v>116</v>
      </c>
      <c r="M84" s="26" t="s">
        <v>4</v>
      </c>
      <c r="O84" s="23" t="str">
        <f>PROPER(Table1[[#This Row],[Primary Geography]])</f>
        <v>Urban</v>
      </c>
      <c r="P84" s="24">
        <f>YEAR(Table1[[#This Row],[Start Date]])</f>
        <v>2023</v>
      </c>
      <c r="Q84" s="25" t="str">
        <f>IF(Table1[[#This Row],[Status]]="Completed","Completed","Not Completed")</f>
        <v>Not Completed</v>
      </c>
      <c r="S84" s="23"/>
      <c r="T84" s="23"/>
      <c r="U84" s="3"/>
      <c r="V84" s="3"/>
    </row>
    <row r="85" spans="1:22" x14ac:dyDescent="0.6">
      <c r="A85" s="3" t="s">
        <v>50</v>
      </c>
      <c r="B85" s="3" t="s">
        <v>90</v>
      </c>
      <c r="C85" s="3" t="s">
        <v>32</v>
      </c>
      <c r="D85" s="3" t="s">
        <v>9</v>
      </c>
      <c r="E85" s="3" t="s">
        <v>54</v>
      </c>
      <c r="F85" s="4">
        <v>45292</v>
      </c>
      <c r="G85" s="4">
        <v>45657</v>
      </c>
      <c r="H85" s="5">
        <v>871706</v>
      </c>
      <c r="I85" s="5">
        <v>871706</v>
      </c>
      <c r="J85" s="5" t="s">
        <v>26</v>
      </c>
      <c r="K85" s="5" t="s">
        <v>28</v>
      </c>
      <c r="L85" s="3" t="s">
        <v>116</v>
      </c>
      <c r="M85" s="26" t="s">
        <v>5</v>
      </c>
      <c r="O85" s="23" t="str">
        <f>PROPER(Table1[[#This Row],[Primary Geography]])</f>
        <v>Urban</v>
      </c>
      <c r="P85" s="24">
        <f>YEAR(Table1[[#This Row],[Start Date]])</f>
        <v>2024</v>
      </c>
      <c r="Q85" s="25" t="str">
        <f>IF(Table1[[#This Row],[Status]]="Completed","Completed","Not Completed")</f>
        <v>Not Completed</v>
      </c>
      <c r="S85" s="23"/>
      <c r="T85" s="23"/>
      <c r="U85" s="3"/>
      <c r="V85" s="3"/>
    </row>
    <row r="86" spans="1:22" x14ac:dyDescent="0.6">
      <c r="A86" s="3" t="s">
        <v>50</v>
      </c>
      <c r="B86" s="3" t="s">
        <v>91</v>
      </c>
      <c r="C86" s="3" t="s">
        <v>32</v>
      </c>
      <c r="D86" s="3" t="s">
        <v>9</v>
      </c>
      <c r="E86" s="3" t="s">
        <v>54</v>
      </c>
      <c r="F86" s="4">
        <v>44197</v>
      </c>
      <c r="G86" s="4">
        <v>44561</v>
      </c>
      <c r="H86" s="5">
        <v>1127225</v>
      </c>
      <c r="I86" s="5">
        <v>1127225</v>
      </c>
      <c r="J86" s="5" t="s">
        <v>25</v>
      </c>
      <c r="K86" s="5" t="s">
        <v>29</v>
      </c>
      <c r="L86" s="3" t="s">
        <v>116</v>
      </c>
      <c r="M86" s="26" t="s">
        <v>3</v>
      </c>
      <c r="O86" s="23" t="str">
        <f>PROPER(Table1[[#This Row],[Primary Geography]])</f>
        <v>Urban</v>
      </c>
      <c r="P86" s="24">
        <f>YEAR(Table1[[#This Row],[Start Date]])</f>
        <v>2021</v>
      </c>
      <c r="Q86" s="25" t="str">
        <f>IF(Table1[[#This Row],[Status]]="Completed","Completed","Not Completed")</f>
        <v>Completed</v>
      </c>
      <c r="S86" s="23"/>
      <c r="T86" s="23"/>
      <c r="U86" s="3"/>
      <c r="V86" s="3"/>
    </row>
    <row r="87" spans="1:22" x14ac:dyDescent="0.6">
      <c r="A87" s="3" t="s">
        <v>50</v>
      </c>
      <c r="B87" s="3" t="s">
        <v>91</v>
      </c>
      <c r="C87" s="3" t="s">
        <v>32</v>
      </c>
      <c r="D87" s="3" t="s">
        <v>9</v>
      </c>
      <c r="E87" s="3" t="s">
        <v>54</v>
      </c>
      <c r="F87" s="4">
        <v>44562</v>
      </c>
      <c r="G87" s="4">
        <v>44926</v>
      </c>
      <c r="H87" s="5">
        <v>1143536</v>
      </c>
      <c r="I87" s="5">
        <v>1143536</v>
      </c>
      <c r="J87" s="5" t="s">
        <v>25</v>
      </c>
      <c r="K87" s="5" t="s">
        <v>28</v>
      </c>
      <c r="L87" s="3" t="s">
        <v>116</v>
      </c>
      <c r="M87" s="26" t="s">
        <v>4</v>
      </c>
      <c r="O87" s="23" t="str">
        <f>PROPER(Table1[[#This Row],[Primary Geography]])</f>
        <v>Urban</v>
      </c>
      <c r="P87" s="24">
        <f>YEAR(Table1[[#This Row],[Start Date]])</f>
        <v>2022</v>
      </c>
      <c r="Q87" s="25" t="str">
        <f>IF(Table1[[#This Row],[Status]]="Completed","Completed","Not Completed")</f>
        <v>Not Completed</v>
      </c>
      <c r="S87" s="23"/>
      <c r="T87" s="23"/>
      <c r="U87" s="3"/>
      <c r="V87" s="3"/>
    </row>
    <row r="88" spans="1:22" x14ac:dyDescent="0.6">
      <c r="A88" s="3" t="s">
        <v>50</v>
      </c>
      <c r="B88" s="3" t="s">
        <v>91</v>
      </c>
      <c r="C88" s="3" t="s">
        <v>32</v>
      </c>
      <c r="D88" s="3" t="s">
        <v>9</v>
      </c>
      <c r="E88" s="3" t="s">
        <v>54</v>
      </c>
      <c r="F88" s="4">
        <v>44927</v>
      </c>
      <c r="G88" s="4">
        <v>45291</v>
      </c>
      <c r="H88" s="5">
        <v>908592</v>
      </c>
      <c r="I88" s="5">
        <v>908592</v>
      </c>
      <c r="J88" s="5" t="s">
        <v>25</v>
      </c>
      <c r="K88" s="5" t="s">
        <v>29</v>
      </c>
      <c r="L88" s="3" t="s">
        <v>116</v>
      </c>
      <c r="M88" s="26" t="s">
        <v>5</v>
      </c>
      <c r="O88" s="23" t="str">
        <f>PROPER(Table1[[#This Row],[Primary Geography]])</f>
        <v>Urban</v>
      </c>
      <c r="P88" s="24">
        <f>YEAR(Table1[[#This Row],[Start Date]])</f>
        <v>2023</v>
      </c>
      <c r="Q88" s="25" t="str">
        <f>IF(Table1[[#This Row],[Status]]="Completed","Completed","Not Completed")</f>
        <v>Not Completed</v>
      </c>
      <c r="S88" s="23"/>
      <c r="T88" s="23"/>
      <c r="U88" s="3"/>
      <c r="V88" s="3"/>
    </row>
    <row r="89" spans="1:22" x14ac:dyDescent="0.6">
      <c r="A89" s="3" t="s">
        <v>50</v>
      </c>
      <c r="B89" s="3" t="s">
        <v>91</v>
      </c>
      <c r="C89" s="3" t="s">
        <v>32</v>
      </c>
      <c r="D89" s="3" t="s">
        <v>9</v>
      </c>
      <c r="E89" s="3" t="s">
        <v>54</v>
      </c>
      <c r="F89" s="4">
        <v>45292</v>
      </c>
      <c r="G89" s="4">
        <v>45657</v>
      </c>
      <c r="H89" s="5">
        <v>879094</v>
      </c>
      <c r="I89" s="5">
        <v>879094</v>
      </c>
      <c r="J89" s="5" t="s">
        <v>25</v>
      </c>
      <c r="K89" s="5" t="s">
        <v>28</v>
      </c>
      <c r="L89" s="3" t="s">
        <v>116</v>
      </c>
      <c r="M89" s="26" t="s">
        <v>3</v>
      </c>
      <c r="O89" s="23" t="str">
        <f>PROPER(Table1[[#This Row],[Primary Geography]])</f>
        <v>Urban</v>
      </c>
      <c r="P89" s="24">
        <f>YEAR(Table1[[#This Row],[Start Date]])</f>
        <v>2024</v>
      </c>
      <c r="Q89" s="25" t="str">
        <f>IF(Table1[[#This Row],[Status]]="Completed","Completed","Not Completed")</f>
        <v>Completed</v>
      </c>
      <c r="S89" s="23"/>
      <c r="T89" s="23"/>
      <c r="U89" s="3"/>
      <c r="V89" s="3"/>
    </row>
    <row r="90" spans="1:22" x14ac:dyDescent="0.6">
      <c r="A90" s="3" t="s">
        <v>80</v>
      </c>
      <c r="B90" s="3" t="s">
        <v>92</v>
      </c>
      <c r="C90" s="3" t="s">
        <v>30</v>
      </c>
      <c r="D90" s="3" t="s">
        <v>8</v>
      </c>
      <c r="E90" s="3" t="s">
        <v>55</v>
      </c>
      <c r="F90" s="4">
        <v>44197</v>
      </c>
      <c r="G90" s="4">
        <v>44561</v>
      </c>
      <c r="H90" s="5">
        <v>1242557</v>
      </c>
      <c r="I90" s="5">
        <v>1242557</v>
      </c>
      <c r="J90" s="5" t="s">
        <v>25</v>
      </c>
      <c r="K90" s="5" t="s">
        <v>29</v>
      </c>
      <c r="L90" s="3" t="s">
        <v>116</v>
      </c>
      <c r="M90" s="26" t="s">
        <v>4</v>
      </c>
      <c r="O90" s="23" t="str">
        <f>PROPER(Table1[[#This Row],[Primary Geography]])</f>
        <v>Rural</v>
      </c>
      <c r="P90" s="24">
        <f>YEAR(Table1[[#This Row],[Start Date]])</f>
        <v>2021</v>
      </c>
      <c r="Q90" s="25" t="str">
        <f>IF(Table1[[#This Row],[Status]]="Completed","Completed","Not Completed")</f>
        <v>Not Completed</v>
      </c>
      <c r="S90" s="23"/>
      <c r="T90" s="23"/>
      <c r="U90" s="3"/>
      <c r="V90" s="3"/>
    </row>
    <row r="91" spans="1:22" x14ac:dyDescent="0.6">
      <c r="A91" s="3" t="s">
        <v>80</v>
      </c>
      <c r="B91" s="3" t="s">
        <v>92</v>
      </c>
      <c r="C91" s="3" t="s">
        <v>30</v>
      </c>
      <c r="D91" s="3" t="s">
        <v>8</v>
      </c>
      <c r="E91" s="3" t="s">
        <v>55</v>
      </c>
      <c r="F91" s="4">
        <v>44562</v>
      </c>
      <c r="G91" s="4">
        <v>44926</v>
      </c>
      <c r="H91" s="5">
        <v>1626314</v>
      </c>
      <c r="I91" s="5">
        <v>1626314</v>
      </c>
      <c r="J91" s="5" t="s">
        <v>25</v>
      </c>
      <c r="K91" s="5" t="s">
        <v>28</v>
      </c>
      <c r="L91" s="3" t="s">
        <v>116</v>
      </c>
      <c r="M91" s="26" t="s">
        <v>5</v>
      </c>
      <c r="O91" s="23" t="str">
        <f>PROPER(Table1[[#This Row],[Primary Geography]])</f>
        <v>Rural</v>
      </c>
      <c r="P91" s="24">
        <f>YEAR(Table1[[#This Row],[Start Date]])</f>
        <v>2022</v>
      </c>
      <c r="Q91" s="25" t="str">
        <f>IF(Table1[[#This Row],[Status]]="Completed","Completed","Not Completed")</f>
        <v>Not Completed</v>
      </c>
      <c r="S91" s="23"/>
      <c r="T91" s="23"/>
      <c r="U91" s="3"/>
      <c r="V91" s="3"/>
    </row>
    <row r="92" spans="1:22" x14ac:dyDescent="0.6">
      <c r="A92" s="3" t="s">
        <v>80</v>
      </c>
      <c r="B92" s="3" t="s">
        <v>92</v>
      </c>
      <c r="C92" s="3" t="s">
        <v>30</v>
      </c>
      <c r="D92" s="3" t="s">
        <v>8</v>
      </c>
      <c r="E92" s="3" t="s">
        <v>55</v>
      </c>
      <c r="F92" s="4">
        <v>44927</v>
      </c>
      <c r="G92" s="4">
        <v>45291</v>
      </c>
      <c r="H92" s="5">
        <v>805265</v>
      </c>
      <c r="I92" s="5">
        <v>805265</v>
      </c>
      <c r="J92" s="5" t="s">
        <v>25</v>
      </c>
      <c r="K92" s="5" t="s">
        <v>28</v>
      </c>
      <c r="L92" s="3" t="s">
        <v>116</v>
      </c>
      <c r="M92" s="26" t="s">
        <v>3</v>
      </c>
      <c r="O92" s="23" t="str">
        <f>PROPER(Table1[[#This Row],[Primary Geography]])</f>
        <v>Rural</v>
      </c>
      <c r="P92" s="24">
        <f>YEAR(Table1[[#This Row],[Start Date]])</f>
        <v>2023</v>
      </c>
      <c r="Q92" s="25" t="str">
        <f>IF(Table1[[#This Row],[Status]]="Completed","Completed","Not Completed")</f>
        <v>Completed</v>
      </c>
      <c r="S92" s="23"/>
      <c r="T92" s="23"/>
      <c r="U92" s="3"/>
      <c r="V92" s="3"/>
    </row>
    <row r="93" spans="1:22" x14ac:dyDescent="0.6">
      <c r="A93" s="3" t="s">
        <v>80</v>
      </c>
      <c r="B93" s="3" t="s">
        <v>92</v>
      </c>
      <c r="C93" s="3" t="s">
        <v>30</v>
      </c>
      <c r="D93" s="3" t="s">
        <v>8</v>
      </c>
      <c r="E93" s="3" t="s">
        <v>55</v>
      </c>
      <c r="F93" s="4">
        <v>45292</v>
      </c>
      <c r="G93" s="4">
        <v>45657</v>
      </c>
      <c r="H93" s="5">
        <v>1888673</v>
      </c>
      <c r="I93" s="5">
        <v>1888673</v>
      </c>
      <c r="J93" s="5" t="s">
        <v>25</v>
      </c>
      <c r="K93" s="5" t="s">
        <v>28</v>
      </c>
      <c r="L93" s="3" t="s">
        <v>116</v>
      </c>
      <c r="M93" s="26" t="s">
        <v>4</v>
      </c>
      <c r="O93" s="23" t="str">
        <f>PROPER(Table1[[#This Row],[Primary Geography]])</f>
        <v>Rural</v>
      </c>
      <c r="P93" s="24">
        <f>YEAR(Table1[[#This Row],[Start Date]])</f>
        <v>2024</v>
      </c>
      <c r="Q93" s="25" t="str">
        <f>IF(Table1[[#This Row],[Status]]="Completed","Completed","Not Completed")</f>
        <v>Not Completed</v>
      </c>
      <c r="S93" s="23"/>
      <c r="T93" s="23"/>
      <c r="U93" s="3"/>
      <c r="V93" s="3"/>
    </row>
    <row r="94" spans="1:22" x14ac:dyDescent="0.6">
      <c r="A94" s="3" t="s">
        <v>80</v>
      </c>
      <c r="B94" s="3" t="s">
        <v>94</v>
      </c>
      <c r="C94" s="3" t="s">
        <v>30</v>
      </c>
      <c r="D94" s="3" t="s">
        <v>12</v>
      </c>
      <c r="E94" s="3" t="s">
        <v>58</v>
      </c>
      <c r="F94" s="4">
        <v>44197</v>
      </c>
      <c r="G94" s="4">
        <v>44561</v>
      </c>
      <c r="H94" s="5">
        <v>1000000</v>
      </c>
      <c r="I94" s="5">
        <v>1000000</v>
      </c>
      <c r="J94" s="5" t="s">
        <v>25</v>
      </c>
      <c r="K94" s="5" t="s">
        <v>29</v>
      </c>
      <c r="L94" s="3" t="s">
        <v>116</v>
      </c>
      <c r="M94" s="26" t="s">
        <v>3</v>
      </c>
      <c r="O94" s="23" t="str">
        <f>PROPER(Table1[[#This Row],[Primary Geography]])</f>
        <v>Suburban</v>
      </c>
      <c r="P94" s="24">
        <f>YEAR(Table1[[#This Row],[Start Date]])</f>
        <v>2021</v>
      </c>
      <c r="Q94" s="25" t="str">
        <f>IF(Table1[[#This Row],[Status]]="Completed","Completed","Not Completed")</f>
        <v>Completed</v>
      </c>
      <c r="S94" s="23"/>
      <c r="T94" s="23"/>
      <c r="U94" s="3"/>
      <c r="V94" s="3"/>
    </row>
    <row r="95" spans="1:22" x14ac:dyDescent="0.6">
      <c r="A95" s="3" t="s">
        <v>80</v>
      </c>
      <c r="B95" s="3" t="s">
        <v>94</v>
      </c>
      <c r="C95" s="3" t="s">
        <v>30</v>
      </c>
      <c r="D95" s="3" t="s">
        <v>12</v>
      </c>
      <c r="E95" s="3" t="s">
        <v>58</v>
      </c>
      <c r="F95" s="4">
        <v>44562</v>
      </c>
      <c r="G95" s="4">
        <v>44926</v>
      </c>
      <c r="H95" s="5">
        <v>1000000</v>
      </c>
      <c r="I95" s="5">
        <v>1000000</v>
      </c>
      <c r="J95" s="5" t="s">
        <v>25</v>
      </c>
      <c r="K95" s="5" t="s">
        <v>28</v>
      </c>
      <c r="L95" s="3" t="s">
        <v>116</v>
      </c>
      <c r="M95" s="26" t="s">
        <v>4</v>
      </c>
      <c r="O95" s="23" t="str">
        <f>PROPER(Table1[[#This Row],[Primary Geography]])</f>
        <v>Suburban</v>
      </c>
      <c r="P95" s="24">
        <f>YEAR(Table1[[#This Row],[Start Date]])</f>
        <v>2022</v>
      </c>
      <c r="Q95" s="25" t="str">
        <f>IF(Table1[[#This Row],[Status]]="Completed","Completed","Not Completed")</f>
        <v>Not Completed</v>
      </c>
      <c r="S95" s="23"/>
      <c r="T95" s="23"/>
      <c r="U95" s="3"/>
      <c r="V95" s="3"/>
    </row>
    <row r="96" spans="1:22" x14ac:dyDescent="0.6">
      <c r="A96" s="3" t="s">
        <v>80</v>
      </c>
      <c r="B96" s="3" t="s">
        <v>94</v>
      </c>
      <c r="C96" s="3" t="s">
        <v>30</v>
      </c>
      <c r="D96" s="3" t="s">
        <v>12</v>
      </c>
      <c r="E96" s="3" t="s">
        <v>58</v>
      </c>
      <c r="F96" s="4">
        <v>44927</v>
      </c>
      <c r="G96" s="4">
        <v>45291</v>
      </c>
      <c r="H96" s="5">
        <v>1000000</v>
      </c>
      <c r="I96" s="5">
        <v>1000000</v>
      </c>
      <c r="J96" s="5" t="s">
        <v>25</v>
      </c>
      <c r="K96" s="5" t="s">
        <v>28</v>
      </c>
      <c r="L96" s="3" t="s">
        <v>116</v>
      </c>
      <c r="M96" s="26" t="s">
        <v>5</v>
      </c>
      <c r="O96" s="23" t="str">
        <f>PROPER(Table1[[#This Row],[Primary Geography]])</f>
        <v>Suburban</v>
      </c>
      <c r="P96" s="24">
        <f>YEAR(Table1[[#This Row],[Start Date]])</f>
        <v>2023</v>
      </c>
      <c r="Q96" s="25" t="str">
        <f>IF(Table1[[#This Row],[Status]]="Completed","Completed","Not Completed")</f>
        <v>Not Completed</v>
      </c>
      <c r="S96" s="23"/>
      <c r="T96" s="23"/>
      <c r="U96" s="3"/>
      <c r="V96" s="3"/>
    </row>
    <row r="97" spans="1:22" x14ac:dyDescent="0.6">
      <c r="A97" s="3" t="s">
        <v>80</v>
      </c>
      <c r="B97" s="3" t="s">
        <v>94</v>
      </c>
      <c r="C97" s="3" t="s">
        <v>30</v>
      </c>
      <c r="D97" s="3" t="s">
        <v>12</v>
      </c>
      <c r="E97" s="3" t="s">
        <v>58</v>
      </c>
      <c r="F97" s="4">
        <v>45292</v>
      </c>
      <c r="G97" s="4">
        <v>45657</v>
      </c>
      <c r="H97" s="5">
        <v>1000000</v>
      </c>
      <c r="I97" s="5">
        <v>1000000</v>
      </c>
      <c r="J97" s="5" t="s">
        <v>25</v>
      </c>
      <c r="K97" s="5" t="s">
        <v>28</v>
      </c>
      <c r="L97" s="3" t="s">
        <v>116</v>
      </c>
      <c r="M97" s="26" t="s">
        <v>3</v>
      </c>
      <c r="O97" s="23" t="str">
        <f>PROPER(Table1[[#This Row],[Primary Geography]])</f>
        <v>Suburban</v>
      </c>
      <c r="P97" s="24">
        <f>YEAR(Table1[[#This Row],[Start Date]])</f>
        <v>2024</v>
      </c>
      <c r="Q97" s="25" t="str">
        <f>IF(Table1[[#This Row],[Status]]="Completed","Completed","Not Completed")</f>
        <v>Completed</v>
      </c>
      <c r="S97" s="23"/>
      <c r="T97" s="23"/>
      <c r="U97" s="3"/>
      <c r="V97" s="3"/>
    </row>
    <row r="98" spans="1:22" x14ac:dyDescent="0.6">
      <c r="A98" s="3" t="s">
        <v>80</v>
      </c>
      <c r="B98" s="3" t="s">
        <v>93</v>
      </c>
      <c r="C98" s="3" t="s">
        <v>30</v>
      </c>
      <c r="D98" s="3" t="s">
        <v>8</v>
      </c>
      <c r="E98" s="3" t="s">
        <v>57</v>
      </c>
      <c r="F98" s="4">
        <v>44197</v>
      </c>
      <c r="G98" s="4">
        <v>44561</v>
      </c>
      <c r="H98" s="5">
        <v>500000</v>
      </c>
      <c r="I98" s="5">
        <v>400000</v>
      </c>
      <c r="J98" s="5" t="s">
        <v>26</v>
      </c>
      <c r="K98" s="5" t="s">
        <v>29</v>
      </c>
      <c r="L98" s="3" t="s">
        <v>116</v>
      </c>
      <c r="M98" s="26" t="s">
        <v>5</v>
      </c>
      <c r="O98" s="23" t="str">
        <f>PROPER(Table1[[#This Row],[Primary Geography]])</f>
        <v>Urban</v>
      </c>
      <c r="P98" s="24">
        <f>YEAR(Table1[[#This Row],[Start Date]])</f>
        <v>2021</v>
      </c>
      <c r="Q98" s="25" t="str">
        <f>IF(Table1[[#This Row],[Status]]="Completed","Completed","Not Completed")</f>
        <v>Not Completed</v>
      </c>
      <c r="S98" s="23"/>
      <c r="T98" s="23"/>
      <c r="U98" s="3"/>
      <c r="V98" s="3"/>
    </row>
    <row r="99" spans="1:22" x14ac:dyDescent="0.6">
      <c r="A99" s="3" t="s">
        <v>80</v>
      </c>
      <c r="B99" s="3" t="s">
        <v>93</v>
      </c>
      <c r="C99" s="3" t="s">
        <v>30</v>
      </c>
      <c r="D99" s="3" t="s">
        <v>8</v>
      </c>
      <c r="E99" s="3" t="s">
        <v>57</v>
      </c>
      <c r="F99" s="4">
        <v>44562</v>
      </c>
      <c r="G99" s="4">
        <v>44926</v>
      </c>
      <c r="H99" s="5">
        <v>550000</v>
      </c>
      <c r="I99" s="5">
        <v>500000</v>
      </c>
      <c r="J99" s="5" t="s">
        <v>26</v>
      </c>
      <c r="K99" s="5" t="s">
        <v>28</v>
      </c>
      <c r="L99" s="3" t="s">
        <v>116</v>
      </c>
      <c r="M99" s="26" t="s">
        <v>3</v>
      </c>
      <c r="O99" s="23" t="str">
        <f>PROPER(Table1[[#This Row],[Primary Geography]])</f>
        <v>Urban</v>
      </c>
      <c r="P99" s="24">
        <f>YEAR(Table1[[#This Row],[Start Date]])</f>
        <v>2022</v>
      </c>
      <c r="Q99" s="25" t="str">
        <f>IF(Table1[[#This Row],[Status]]="Completed","Completed","Not Completed")</f>
        <v>Completed</v>
      </c>
      <c r="S99" s="23"/>
      <c r="T99" s="23"/>
      <c r="U99" s="3"/>
      <c r="V99" s="3"/>
    </row>
    <row r="100" spans="1:22" x14ac:dyDescent="0.6">
      <c r="A100" s="3" t="s">
        <v>80</v>
      </c>
      <c r="B100" s="3" t="s">
        <v>93</v>
      </c>
      <c r="C100" s="3" t="s">
        <v>30</v>
      </c>
      <c r="D100" s="3" t="s">
        <v>8</v>
      </c>
      <c r="E100" s="3" t="s">
        <v>57</v>
      </c>
      <c r="F100" s="4">
        <v>44927</v>
      </c>
      <c r="G100" s="4">
        <v>45291</v>
      </c>
      <c r="H100" s="5">
        <v>550000</v>
      </c>
      <c r="I100" s="5">
        <v>500000</v>
      </c>
      <c r="J100" s="5" t="s">
        <v>26</v>
      </c>
      <c r="K100" s="5" t="s">
        <v>28</v>
      </c>
      <c r="L100" s="3" t="s">
        <v>116</v>
      </c>
      <c r="M100" s="26" t="s">
        <v>4</v>
      </c>
      <c r="O100" s="23" t="str">
        <f>PROPER(Table1[[#This Row],[Primary Geography]])</f>
        <v>Urban</v>
      </c>
      <c r="P100" s="24">
        <f>YEAR(Table1[[#This Row],[Start Date]])</f>
        <v>2023</v>
      </c>
      <c r="Q100" s="25" t="str">
        <f>IF(Table1[[#This Row],[Status]]="Completed","Completed","Not Completed")</f>
        <v>Not Completed</v>
      </c>
      <c r="S100" s="23"/>
      <c r="T100" s="23"/>
      <c r="U100" s="3"/>
      <c r="V100" s="3"/>
    </row>
    <row r="101" spans="1:22" x14ac:dyDescent="0.6">
      <c r="A101" s="3" t="s">
        <v>80</v>
      </c>
      <c r="B101" s="3" t="s">
        <v>93</v>
      </c>
      <c r="C101" s="3" t="s">
        <v>30</v>
      </c>
      <c r="D101" s="3" t="s">
        <v>8</v>
      </c>
      <c r="E101" s="3" t="s">
        <v>57</v>
      </c>
      <c r="F101" s="4">
        <v>45292</v>
      </c>
      <c r="G101" s="4">
        <v>45657</v>
      </c>
      <c r="H101" s="5">
        <v>550000</v>
      </c>
      <c r="I101" s="5">
        <v>500000</v>
      </c>
      <c r="J101" s="5" t="s">
        <v>26</v>
      </c>
      <c r="K101" s="5" t="s">
        <v>28</v>
      </c>
      <c r="L101" s="3" t="s">
        <v>116</v>
      </c>
      <c r="M101" s="26" t="s">
        <v>5</v>
      </c>
      <c r="O101" s="23" t="str">
        <f>PROPER(Table1[[#This Row],[Primary Geography]])</f>
        <v>Urban</v>
      </c>
      <c r="P101" s="24">
        <f>YEAR(Table1[[#This Row],[Start Date]])</f>
        <v>2024</v>
      </c>
      <c r="Q101" s="25" t="str">
        <f>IF(Table1[[#This Row],[Status]]="Completed","Completed","Not Completed")</f>
        <v>Not Completed</v>
      </c>
      <c r="S101" s="23"/>
      <c r="T101" s="23"/>
      <c r="U101" s="3"/>
      <c r="V101" s="3"/>
    </row>
    <row r="102" spans="1:22" x14ac:dyDescent="0.6">
      <c r="L102" s="5"/>
      <c r="M102" s="27"/>
      <c r="N102" s="27"/>
    </row>
    <row r="103" spans="1:22" x14ac:dyDescent="0.6">
      <c r="L103" s="5"/>
      <c r="M103" s="27"/>
      <c r="N103" s="27"/>
    </row>
    <row r="104" spans="1:22" x14ac:dyDescent="0.6">
      <c r="L104" s="5"/>
      <c r="M104" s="27"/>
      <c r="N104" s="27"/>
    </row>
    <row r="105" spans="1:22" x14ac:dyDescent="0.6">
      <c r="L105" s="5"/>
      <c r="M105" s="27"/>
      <c r="N105" s="27"/>
    </row>
    <row r="106" spans="1:22" x14ac:dyDescent="0.6">
      <c r="L106" s="5"/>
      <c r="M106" s="27"/>
      <c r="N106" s="27"/>
    </row>
    <row r="107" spans="1:22" x14ac:dyDescent="0.6">
      <c r="L107" s="5"/>
      <c r="M107" s="27"/>
      <c r="N107" s="27"/>
    </row>
    <row r="108" spans="1:22" x14ac:dyDescent="0.6">
      <c r="L108" s="5"/>
      <c r="M108" s="27"/>
      <c r="N108" s="27"/>
    </row>
    <row r="109" spans="1:22" x14ac:dyDescent="0.6">
      <c r="L109" s="5"/>
      <c r="M109" s="27"/>
      <c r="N109" s="27"/>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BE40F-EF5D-428C-8293-6AEDB9EE6DF4}">
  <dimension ref="A1:F192"/>
  <sheetViews>
    <sheetView zoomScale="140" zoomScaleNormal="140" workbookViewId="0">
      <selection activeCell="A5" sqref="A5"/>
    </sheetView>
  </sheetViews>
  <sheetFormatPr defaultRowHeight="16.5" x14ac:dyDescent="0.6"/>
  <cols>
    <col min="1" max="1" width="11.5234375" bestFit="1" customWidth="1"/>
    <col min="2" max="2" width="20.1015625" style="3" bestFit="1" customWidth="1"/>
    <col min="3" max="6" width="10.734375" style="3" customWidth="1"/>
  </cols>
  <sheetData>
    <row r="1" spans="1:6" s="7" customFormat="1" ht="22.5" x14ac:dyDescent="0.8">
      <c r="A1" s="7" t="s">
        <v>68</v>
      </c>
      <c r="B1" s="13"/>
      <c r="C1" s="13"/>
      <c r="D1" s="13"/>
      <c r="E1" s="13"/>
      <c r="F1" s="13"/>
    </row>
    <row r="5" spans="1:6" x14ac:dyDescent="0.6">
      <c r="A5" s="9" t="s">
        <v>60</v>
      </c>
      <c r="B5" s="3" t="s">
        <v>65</v>
      </c>
      <c r="C5"/>
      <c r="D5"/>
      <c r="E5"/>
      <c r="F5"/>
    </row>
    <row r="6" spans="1:6" x14ac:dyDescent="0.6">
      <c r="A6" s="3" t="s">
        <v>15</v>
      </c>
      <c r="B6" s="5">
        <v>8166320</v>
      </c>
      <c r="C6"/>
      <c r="D6"/>
      <c r="E6"/>
      <c r="F6"/>
    </row>
    <row r="7" spans="1:6" x14ac:dyDescent="0.6">
      <c r="A7" s="3" t="s">
        <v>80</v>
      </c>
      <c r="B7" s="5">
        <v>11462809</v>
      </c>
      <c r="C7"/>
      <c r="D7"/>
      <c r="E7"/>
      <c r="F7"/>
    </row>
    <row r="8" spans="1:6" x14ac:dyDescent="0.6">
      <c r="A8" s="3" t="s">
        <v>37</v>
      </c>
      <c r="B8" s="5">
        <v>11854350</v>
      </c>
      <c r="C8"/>
      <c r="D8"/>
      <c r="E8"/>
      <c r="F8"/>
    </row>
    <row r="9" spans="1:6" x14ac:dyDescent="0.6">
      <c r="A9" s="3" t="s">
        <v>38</v>
      </c>
      <c r="B9" s="5">
        <v>11896359</v>
      </c>
      <c r="C9"/>
      <c r="D9"/>
      <c r="E9"/>
      <c r="F9"/>
    </row>
    <row r="10" spans="1:6" x14ac:dyDescent="0.6">
      <c r="A10" s="3" t="s">
        <v>36</v>
      </c>
      <c r="B10" s="5">
        <v>11927007</v>
      </c>
      <c r="C10"/>
      <c r="D10"/>
      <c r="E10"/>
      <c r="F10"/>
    </row>
    <row r="11" spans="1:6" x14ac:dyDescent="0.6">
      <c r="A11" s="3" t="s">
        <v>33</v>
      </c>
      <c r="B11" s="5">
        <v>12919065</v>
      </c>
      <c r="C11"/>
      <c r="D11"/>
      <c r="E11"/>
      <c r="F11"/>
    </row>
    <row r="12" spans="1:6" x14ac:dyDescent="0.6">
      <c r="A12" s="3" t="s">
        <v>50</v>
      </c>
      <c r="B12" s="5">
        <v>14219837</v>
      </c>
      <c r="C12"/>
      <c r="D12"/>
      <c r="E12"/>
      <c r="F12"/>
    </row>
    <row r="13" spans="1:6" x14ac:dyDescent="0.6">
      <c r="A13" s="3" t="s">
        <v>16</v>
      </c>
      <c r="B13" s="5">
        <v>15051813</v>
      </c>
      <c r="C13"/>
      <c r="D13"/>
      <c r="E13"/>
      <c r="F13"/>
    </row>
    <row r="14" spans="1:6" x14ac:dyDescent="0.6">
      <c r="B14"/>
      <c r="C14"/>
      <c r="D14"/>
      <c r="E14"/>
      <c r="F14"/>
    </row>
    <row r="15" spans="1:6" x14ac:dyDescent="0.6">
      <c r="B15"/>
      <c r="C15"/>
      <c r="D15"/>
      <c r="E15"/>
      <c r="F15"/>
    </row>
    <row r="16" spans="1:6" x14ac:dyDescent="0.6">
      <c r="B16"/>
      <c r="C16"/>
      <c r="D16"/>
      <c r="E16"/>
      <c r="F16"/>
    </row>
    <row r="17" spans="1:6" x14ac:dyDescent="0.6">
      <c r="B17"/>
      <c r="C17"/>
      <c r="D17"/>
      <c r="E17"/>
      <c r="F17"/>
    </row>
    <row r="18" spans="1:6" x14ac:dyDescent="0.6">
      <c r="B18"/>
      <c r="C18"/>
      <c r="D18"/>
      <c r="E18"/>
      <c r="F18"/>
    </row>
    <row r="19" spans="1:6" x14ac:dyDescent="0.6">
      <c r="B19"/>
      <c r="C19"/>
      <c r="D19"/>
      <c r="E19"/>
      <c r="F19"/>
    </row>
    <row r="20" spans="1:6" x14ac:dyDescent="0.6">
      <c r="B20"/>
      <c r="C20"/>
      <c r="D20"/>
      <c r="E20"/>
      <c r="F20"/>
    </row>
    <row r="21" spans="1:6" x14ac:dyDescent="0.6">
      <c r="A21" s="3"/>
      <c r="B21" s="5"/>
      <c r="C21"/>
      <c r="D21"/>
      <c r="E21"/>
      <c r="F21"/>
    </row>
    <row r="22" spans="1:6" x14ac:dyDescent="0.6">
      <c r="A22" s="3"/>
      <c r="B22" s="5"/>
      <c r="C22"/>
      <c r="D22"/>
      <c r="E22"/>
      <c r="F22"/>
    </row>
    <row r="23" spans="1:6" x14ac:dyDescent="0.6">
      <c r="A23" s="3"/>
      <c r="B23" s="5"/>
      <c r="C23"/>
      <c r="D23"/>
      <c r="E23"/>
      <c r="F23"/>
    </row>
    <row r="24" spans="1:6" x14ac:dyDescent="0.6">
      <c r="A24" s="3"/>
      <c r="B24" s="5"/>
      <c r="C24"/>
      <c r="D24"/>
      <c r="E24"/>
      <c r="F24"/>
    </row>
    <row r="25" spans="1:6" x14ac:dyDescent="0.6">
      <c r="A25" s="3"/>
      <c r="B25" s="5"/>
      <c r="C25"/>
      <c r="D25"/>
      <c r="E25"/>
      <c r="F25"/>
    </row>
    <row r="26" spans="1:6" x14ac:dyDescent="0.6">
      <c r="A26" s="3"/>
      <c r="B26" s="5"/>
      <c r="C26"/>
      <c r="D26"/>
      <c r="E26"/>
      <c r="F26"/>
    </row>
    <row r="27" spans="1:6" x14ac:dyDescent="0.6">
      <c r="A27" s="1" t="s">
        <v>78</v>
      </c>
      <c r="B27"/>
      <c r="C27"/>
    </row>
    <row r="28" spans="1:6" x14ac:dyDescent="0.6">
      <c r="B28"/>
      <c r="C28"/>
    </row>
    <row r="29" spans="1:6" x14ac:dyDescent="0.6">
      <c r="A29" t="s">
        <v>79</v>
      </c>
      <c r="B29" s="10">
        <f>COUNTA(B6:B25)</f>
        <v>8</v>
      </c>
      <c r="C29"/>
    </row>
    <row r="30" spans="1:6" x14ac:dyDescent="0.6">
      <c r="A30" t="s">
        <v>85</v>
      </c>
      <c r="B30" s="14" t="str">
        <f>IF(B29=1,"grantee","grantees")</f>
        <v>grantees</v>
      </c>
    </row>
    <row r="33" spans="1:2" x14ac:dyDescent="0.6">
      <c r="A33" s="1" t="s">
        <v>95</v>
      </c>
    </row>
    <row r="34" spans="1:2" x14ac:dyDescent="0.6">
      <c r="A34" s="3" t="s">
        <v>80</v>
      </c>
      <c r="B34" s="5">
        <f>_xlfn.IFNA(VLOOKUP(A34,$A$6:$B$14,2,FALSE),0)</f>
        <v>11462809</v>
      </c>
    </row>
    <row r="35" spans="1:2" x14ac:dyDescent="0.6">
      <c r="A35" s="3" t="s">
        <v>50</v>
      </c>
      <c r="B35" s="5">
        <f t="shared" ref="B35:B41" si="0">_xlfn.IFNA(VLOOKUP(A35,$A$6:$B$14,2,FALSE),0)</f>
        <v>14219837</v>
      </c>
    </row>
    <row r="36" spans="1:2" x14ac:dyDescent="0.6">
      <c r="A36" s="3" t="s">
        <v>38</v>
      </c>
      <c r="B36" s="5">
        <f t="shared" si="0"/>
        <v>11896359</v>
      </c>
    </row>
    <row r="37" spans="1:2" x14ac:dyDescent="0.6">
      <c r="A37" s="3" t="s">
        <v>37</v>
      </c>
      <c r="B37" s="5">
        <f t="shared" si="0"/>
        <v>11854350</v>
      </c>
    </row>
    <row r="38" spans="1:2" x14ac:dyDescent="0.6">
      <c r="A38" s="3" t="s">
        <v>36</v>
      </c>
      <c r="B38" s="5">
        <f t="shared" si="0"/>
        <v>11927007</v>
      </c>
    </row>
    <row r="39" spans="1:2" x14ac:dyDescent="0.6">
      <c r="A39" s="3" t="s">
        <v>33</v>
      </c>
      <c r="B39" s="5">
        <f t="shared" si="0"/>
        <v>12919065</v>
      </c>
    </row>
    <row r="40" spans="1:2" x14ac:dyDescent="0.6">
      <c r="A40" s="3" t="s">
        <v>16</v>
      </c>
      <c r="B40" s="5">
        <f t="shared" si="0"/>
        <v>15051813</v>
      </c>
    </row>
    <row r="41" spans="1:2" x14ac:dyDescent="0.6">
      <c r="A41" s="3" t="s">
        <v>15</v>
      </c>
      <c r="B41" s="5">
        <f t="shared" si="0"/>
        <v>8166320</v>
      </c>
    </row>
    <row r="42" spans="1:2" x14ac:dyDescent="0.6">
      <c r="A42" s="3"/>
      <c r="B42" s="5"/>
    </row>
    <row r="51" spans="1:3" ht="22.5" x14ac:dyDescent="0.8">
      <c r="A51" s="7" t="s">
        <v>69</v>
      </c>
    </row>
    <row r="54" spans="1:3" x14ac:dyDescent="0.6">
      <c r="A54" s="9" t="s">
        <v>60</v>
      </c>
      <c r="B54" t="s">
        <v>65</v>
      </c>
      <c r="C54"/>
    </row>
    <row r="55" spans="1:3" x14ac:dyDescent="0.6">
      <c r="A55" s="3" t="s">
        <v>48</v>
      </c>
      <c r="B55" s="2">
        <v>34216152</v>
      </c>
      <c r="C55"/>
    </row>
    <row r="56" spans="1:3" x14ac:dyDescent="0.6">
      <c r="A56" s="3" t="s">
        <v>49</v>
      </c>
      <c r="B56" s="2">
        <v>9683717</v>
      </c>
      <c r="C56"/>
    </row>
    <row r="57" spans="1:3" x14ac:dyDescent="0.6">
      <c r="A57" s="3" t="s">
        <v>47</v>
      </c>
      <c r="B57" s="2">
        <v>53597691</v>
      </c>
      <c r="C57"/>
    </row>
    <row r="58" spans="1:3" x14ac:dyDescent="0.6">
      <c r="B58"/>
      <c r="C58"/>
    </row>
    <row r="59" spans="1:3" x14ac:dyDescent="0.6">
      <c r="B59"/>
      <c r="C59"/>
    </row>
    <row r="60" spans="1:3" x14ac:dyDescent="0.6">
      <c r="B60"/>
      <c r="C60"/>
    </row>
    <row r="61" spans="1:3" x14ac:dyDescent="0.6">
      <c r="B61"/>
      <c r="C61"/>
    </row>
    <row r="62" spans="1:3" x14ac:dyDescent="0.6">
      <c r="A62" s="1" t="s">
        <v>100</v>
      </c>
      <c r="B62"/>
      <c r="C62"/>
    </row>
    <row r="63" spans="1:3" x14ac:dyDescent="0.6">
      <c r="A63" s="3" t="s">
        <v>47</v>
      </c>
      <c r="B63" s="2">
        <f>_xlfn.IFNA(VLOOKUP(A63,$A$55:$B$57,2,FALSE),0)</f>
        <v>53597691</v>
      </c>
      <c r="C63"/>
    </row>
    <row r="64" spans="1:3" x14ac:dyDescent="0.6">
      <c r="A64" s="3" t="s">
        <v>49</v>
      </c>
      <c r="B64" s="2">
        <f>_xlfn.IFNA(VLOOKUP(A64,$A$55:$B$57,2,FALSE),0)</f>
        <v>9683717</v>
      </c>
      <c r="C64"/>
    </row>
    <row r="65" spans="1:3" x14ac:dyDescent="0.6">
      <c r="A65" s="3" t="s">
        <v>48</v>
      </c>
      <c r="B65" s="2">
        <f t="shared" ref="B65" si="1">_xlfn.IFNA(VLOOKUP(A65,$A$55:$B$57,2,FALSE),0)</f>
        <v>34216152</v>
      </c>
      <c r="C65"/>
    </row>
    <row r="66" spans="1:3" x14ac:dyDescent="0.6">
      <c r="B66"/>
      <c r="C66"/>
    </row>
    <row r="67" spans="1:3" x14ac:dyDescent="0.6">
      <c r="A67" s="1" t="s">
        <v>78</v>
      </c>
      <c r="B67"/>
      <c r="C67"/>
    </row>
    <row r="68" spans="1:3" x14ac:dyDescent="0.6">
      <c r="A68" s="1"/>
      <c r="B68"/>
      <c r="C68"/>
    </row>
    <row r="69" spans="1:3" x14ac:dyDescent="0.6">
      <c r="A69" t="s">
        <v>96</v>
      </c>
      <c r="B69" s="2">
        <f>MAX(B55:B57)</f>
        <v>53597691</v>
      </c>
      <c r="C69"/>
    </row>
    <row r="70" spans="1:3" x14ac:dyDescent="0.6">
      <c r="A70" t="s">
        <v>97</v>
      </c>
      <c r="B70" s="14" t="str">
        <f>LOWER(_xlfn.XLOOKUP(B69,B55:B57,A55:A57))</f>
        <v>urban</v>
      </c>
      <c r="C70"/>
    </row>
    <row r="71" spans="1:3" x14ac:dyDescent="0.6">
      <c r="B71"/>
      <c r="C71"/>
    </row>
    <row r="72" spans="1:3" x14ac:dyDescent="0.6">
      <c r="A72" t="s">
        <v>98</v>
      </c>
      <c r="B72" s="2">
        <f>SUM(B55:B57)</f>
        <v>97497560</v>
      </c>
      <c r="C72"/>
    </row>
    <row r="73" spans="1:3" x14ac:dyDescent="0.6">
      <c r="A73" t="s">
        <v>99</v>
      </c>
      <c r="B73" s="16">
        <f>B69/B72</f>
        <v>0.54973366512967092</v>
      </c>
      <c r="C73"/>
    </row>
    <row r="74" spans="1:3" x14ac:dyDescent="0.6">
      <c r="B74"/>
      <c r="C74"/>
    </row>
    <row r="75" spans="1:3" x14ac:dyDescent="0.6">
      <c r="B75"/>
      <c r="C75"/>
    </row>
    <row r="76" spans="1:3" x14ac:dyDescent="0.6">
      <c r="B76"/>
      <c r="C76"/>
    </row>
    <row r="77" spans="1:3" x14ac:dyDescent="0.6">
      <c r="B77"/>
      <c r="C77"/>
    </row>
    <row r="78" spans="1:3" x14ac:dyDescent="0.6">
      <c r="B78"/>
      <c r="C78"/>
    </row>
    <row r="87" spans="1:6" s="6" customFormat="1" ht="27" x14ac:dyDescent="0.95">
      <c r="A87" s="6" t="s">
        <v>102</v>
      </c>
      <c r="B87" s="15"/>
      <c r="C87" s="15"/>
      <c r="D87" s="15"/>
      <c r="E87" s="15"/>
      <c r="F87" s="15"/>
    </row>
    <row r="90" spans="1:6" x14ac:dyDescent="0.6">
      <c r="A90" s="9" t="s">
        <v>60</v>
      </c>
      <c r="B90" t="s">
        <v>65</v>
      </c>
      <c r="C90"/>
      <c r="D90"/>
      <c r="E90"/>
      <c r="F90"/>
    </row>
    <row r="91" spans="1:6" x14ac:dyDescent="0.6">
      <c r="A91" s="3" t="s">
        <v>110</v>
      </c>
      <c r="B91" s="2">
        <v>22460197</v>
      </c>
      <c r="C91"/>
      <c r="D91"/>
      <c r="E91"/>
      <c r="F91"/>
    </row>
    <row r="92" spans="1:6" x14ac:dyDescent="0.6">
      <c r="A92" s="3" t="s">
        <v>111</v>
      </c>
      <c r="B92" s="2">
        <v>23370530</v>
      </c>
      <c r="C92"/>
      <c r="D92"/>
      <c r="E92"/>
      <c r="F92"/>
    </row>
    <row r="93" spans="1:6" x14ac:dyDescent="0.6">
      <c r="A93" s="3" t="s">
        <v>112</v>
      </c>
      <c r="B93" s="2">
        <v>28790376</v>
      </c>
      <c r="C93"/>
      <c r="D93"/>
      <c r="E93"/>
      <c r="F93"/>
    </row>
    <row r="94" spans="1:6" x14ac:dyDescent="0.6">
      <c r="A94" s="3" t="s">
        <v>113</v>
      </c>
      <c r="B94" s="2">
        <v>22876457</v>
      </c>
      <c r="C94"/>
      <c r="D94"/>
      <c r="E94"/>
      <c r="F94"/>
    </row>
    <row r="95" spans="1:6" x14ac:dyDescent="0.6">
      <c r="A95" s="3" t="s">
        <v>61</v>
      </c>
      <c r="B95" s="2">
        <v>97497560</v>
      </c>
      <c r="C95"/>
      <c r="D95"/>
      <c r="E95"/>
      <c r="F95"/>
    </row>
    <row r="96" spans="1:6" x14ac:dyDescent="0.6">
      <c r="B96"/>
      <c r="C96"/>
      <c r="D96"/>
      <c r="E96"/>
      <c r="F96"/>
    </row>
    <row r="97" customFormat="1" x14ac:dyDescent="0.6"/>
    <row r="98" customFormat="1" x14ac:dyDescent="0.6"/>
    <row r="99" customFormat="1" x14ac:dyDescent="0.6"/>
    <row r="100" customFormat="1" x14ac:dyDescent="0.6"/>
    <row r="101" customFormat="1" x14ac:dyDescent="0.6"/>
    <row r="102" customFormat="1" x14ac:dyDescent="0.6"/>
    <row r="103" customFormat="1" x14ac:dyDescent="0.6"/>
    <row r="104" customFormat="1" x14ac:dyDescent="0.6"/>
    <row r="105" customFormat="1" x14ac:dyDescent="0.6"/>
    <row r="106" customFormat="1" x14ac:dyDescent="0.6"/>
    <row r="107" customFormat="1" x14ac:dyDescent="0.6"/>
    <row r="108" customFormat="1" x14ac:dyDescent="0.6"/>
    <row r="109" customFormat="1" x14ac:dyDescent="0.6"/>
    <row r="110" customFormat="1" x14ac:dyDescent="0.6"/>
    <row r="111" customFormat="1" x14ac:dyDescent="0.6"/>
    <row r="112" customFormat="1" x14ac:dyDescent="0.6"/>
    <row r="113" spans="1:6" x14ac:dyDescent="0.6">
      <c r="B113"/>
      <c r="C113"/>
      <c r="D113"/>
      <c r="E113"/>
      <c r="F113"/>
    </row>
    <row r="114" spans="1:6" s="7" customFormat="1" ht="22.5" x14ac:dyDescent="0.8">
      <c r="A114" s="7" t="s">
        <v>76</v>
      </c>
    </row>
    <row r="115" spans="1:6" x14ac:dyDescent="0.6">
      <c r="B115"/>
      <c r="C115"/>
      <c r="D115"/>
      <c r="E115"/>
      <c r="F115"/>
    </row>
    <row r="116" spans="1:6" x14ac:dyDescent="0.6">
      <c r="B116"/>
      <c r="C116"/>
      <c r="D116"/>
      <c r="E116"/>
      <c r="F116"/>
    </row>
    <row r="117" spans="1:6" x14ac:dyDescent="0.6">
      <c r="A117" s="9" t="s">
        <v>60</v>
      </c>
      <c r="B117" t="s">
        <v>65</v>
      </c>
      <c r="C117"/>
      <c r="D117"/>
      <c r="E117"/>
      <c r="F117"/>
    </row>
    <row r="118" spans="1:6" x14ac:dyDescent="0.6">
      <c r="A118" s="3" t="s">
        <v>26</v>
      </c>
      <c r="B118" s="2">
        <v>36483928</v>
      </c>
      <c r="C118"/>
      <c r="D118"/>
      <c r="E118"/>
      <c r="F118"/>
    </row>
    <row r="119" spans="1:6" x14ac:dyDescent="0.6">
      <c r="A119" s="3" t="s">
        <v>25</v>
      </c>
      <c r="B119" s="2">
        <v>61013632</v>
      </c>
      <c r="C119"/>
      <c r="D119"/>
      <c r="E119"/>
      <c r="F119"/>
    </row>
    <row r="120" spans="1:6" x14ac:dyDescent="0.6">
      <c r="A120" s="3" t="s">
        <v>61</v>
      </c>
      <c r="B120" s="2">
        <v>97497560</v>
      </c>
      <c r="C120"/>
      <c r="D120"/>
      <c r="E120"/>
      <c r="F120"/>
    </row>
    <row r="121" spans="1:6" x14ac:dyDescent="0.6">
      <c r="B121"/>
      <c r="C121"/>
      <c r="D121"/>
      <c r="E121"/>
      <c r="F121"/>
    </row>
    <row r="122" spans="1:6" x14ac:dyDescent="0.6">
      <c r="B122"/>
      <c r="C122"/>
      <c r="D122"/>
      <c r="E122"/>
      <c r="F122"/>
    </row>
    <row r="123" spans="1:6" x14ac:dyDescent="0.6">
      <c r="B123"/>
      <c r="C123"/>
      <c r="D123"/>
      <c r="E123"/>
      <c r="F123"/>
    </row>
    <row r="124" spans="1:6" x14ac:dyDescent="0.6">
      <c r="B124"/>
      <c r="C124"/>
      <c r="D124"/>
      <c r="E124"/>
      <c r="F124"/>
    </row>
    <row r="125" spans="1:6" x14ac:dyDescent="0.6">
      <c r="B125"/>
      <c r="C125"/>
      <c r="D125"/>
      <c r="E125"/>
      <c r="F125"/>
    </row>
    <row r="126" spans="1:6" x14ac:dyDescent="0.6">
      <c r="B126"/>
      <c r="C126"/>
      <c r="D126"/>
      <c r="E126"/>
      <c r="F126"/>
    </row>
    <row r="127" spans="1:6" x14ac:dyDescent="0.6">
      <c r="B127"/>
      <c r="C127"/>
      <c r="D127"/>
      <c r="E127"/>
      <c r="F127"/>
    </row>
    <row r="128" spans="1:6" x14ac:dyDescent="0.6">
      <c r="B128"/>
      <c r="C128"/>
      <c r="D128"/>
      <c r="E128"/>
      <c r="F128"/>
    </row>
    <row r="129" customFormat="1" x14ac:dyDescent="0.6"/>
    <row r="130" customFormat="1" x14ac:dyDescent="0.6"/>
    <row r="131" customFormat="1" x14ac:dyDescent="0.6"/>
    <row r="132" customFormat="1" x14ac:dyDescent="0.6"/>
    <row r="133" customFormat="1" x14ac:dyDescent="0.6"/>
    <row r="134" customFormat="1" x14ac:dyDescent="0.6"/>
    <row r="135" customFormat="1" x14ac:dyDescent="0.6"/>
    <row r="136" customFormat="1" x14ac:dyDescent="0.6"/>
    <row r="137" customFormat="1" x14ac:dyDescent="0.6"/>
    <row r="138" customFormat="1" x14ac:dyDescent="0.6"/>
    <row r="139" customFormat="1" x14ac:dyDescent="0.6"/>
    <row r="140" customFormat="1" x14ac:dyDescent="0.6"/>
    <row r="141" customFormat="1" x14ac:dyDescent="0.6"/>
    <row r="142" customFormat="1" x14ac:dyDescent="0.6"/>
    <row r="143" customFormat="1" x14ac:dyDescent="0.6"/>
    <row r="144" customFormat="1" x14ac:dyDescent="0.6"/>
    <row r="145" customFormat="1" x14ac:dyDescent="0.6"/>
    <row r="146" customFormat="1" x14ac:dyDescent="0.6"/>
    <row r="147" customFormat="1" x14ac:dyDescent="0.6"/>
    <row r="148" customFormat="1" x14ac:dyDescent="0.6"/>
    <row r="149" customFormat="1" x14ac:dyDescent="0.6"/>
    <row r="150" customFormat="1" x14ac:dyDescent="0.6"/>
    <row r="151" customFormat="1" x14ac:dyDescent="0.6"/>
    <row r="152" customFormat="1" x14ac:dyDescent="0.6"/>
    <row r="153" customFormat="1" x14ac:dyDescent="0.6"/>
    <row r="154" customFormat="1" x14ac:dyDescent="0.6"/>
    <row r="155" customFormat="1" x14ac:dyDescent="0.6"/>
    <row r="156" customFormat="1" x14ac:dyDescent="0.6"/>
    <row r="157" customFormat="1" x14ac:dyDescent="0.6"/>
    <row r="158" customFormat="1" x14ac:dyDescent="0.6"/>
    <row r="159" customFormat="1" x14ac:dyDescent="0.6"/>
    <row r="160" customFormat="1" x14ac:dyDescent="0.6"/>
    <row r="161" customFormat="1" x14ac:dyDescent="0.6"/>
    <row r="162" customFormat="1" x14ac:dyDescent="0.6"/>
    <row r="163" customFormat="1" x14ac:dyDescent="0.6"/>
    <row r="164" customFormat="1" x14ac:dyDescent="0.6"/>
    <row r="165" customFormat="1" x14ac:dyDescent="0.6"/>
    <row r="166" customFormat="1" x14ac:dyDescent="0.6"/>
    <row r="167" customFormat="1" x14ac:dyDescent="0.6"/>
    <row r="168" customFormat="1" x14ac:dyDescent="0.6"/>
    <row r="169" customFormat="1" x14ac:dyDescent="0.6"/>
    <row r="170" customFormat="1" x14ac:dyDescent="0.6"/>
    <row r="171" customFormat="1" x14ac:dyDescent="0.6"/>
    <row r="172" customFormat="1" x14ac:dyDescent="0.6"/>
    <row r="173" customFormat="1" x14ac:dyDescent="0.6"/>
    <row r="174" customFormat="1" x14ac:dyDescent="0.6"/>
    <row r="175" customFormat="1" x14ac:dyDescent="0.6"/>
    <row r="176" customFormat="1" x14ac:dyDescent="0.6"/>
    <row r="177" customFormat="1" x14ac:dyDescent="0.6"/>
    <row r="178" customFormat="1" x14ac:dyDescent="0.6"/>
    <row r="179" customFormat="1" x14ac:dyDescent="0.6"/>
    <row r="180" customFormat="1" x14ac:dyDescent="0.6"/>
    <row r="181" customFormat="1" x14ac:dyDescent="0.6"/>
    <row r="182" customFormat="1" x14ac:dyDescent="0.6"/>
    <row r="183" customFormat="1" x14ac:dyDescent="0.6"/>
    <row r="184" customFormat="1" x14ac:dyDescent="0.6"/>
    <row r="185" customFormat="1" x14ac:dyDescent="0.6"/>
    <row r="186" customFormat="1" x14ac:dyDescent="0.6"/>
    <row r="187" customFormat="1" x14ac:dyDescent="0.6"/>
    <row r="188" customFormat="1" x14ac:dyDescent="0.6"/>
    <row r="189" customFormat="1" x14ac:dyDescent="0.6"/>
    <row r="190" customFormat="1" x14ac:dyDescent="0.6"/>
    <row r="191" customFormat="1" x14ac:dyDescent="0.6"/>
    <row r="192" customFormat="1" x14ac:dyDescent="0.6"/>
  </sheetData>
  <pageMargins left="0.7" right="0.7" top="0.75" bottom="0.75" header="0.3" footer="0.3"/>
  <extLst>
    <ext xmlns:x14="http://schemas.microsoft.com/office/spreadsheetml/2009/9/main" uri="{05C60535-1F16-4fd2-B633-F4F36F0B64E0}">
      <x14:sparklineGroups xmlns:xm="http://schemas.microsoft.com/office/excel/2006/main">
        <x14:sparklineGroup displayEmptyCellsAs="gap" xr2:uid="{04D1A806-5180-4C50-94C3-20759E4D9884}">
          <x14:colorSeries rgb="FF376092"/>
          <x14:colorNegative rgb="FFD00000"/>
          <x14:colorAxis rgb="FF000000"/>
          <x14:colorMarkers rgb="FFD00000"/>
          <x14:colorFirst rgb="FFD00000"/>
          <x14:colorLast rgb="FFD00000"/>
          <x14:colorHigh rgb="FFD00000"/>
          <x14:colorLow rgb="FFD00000"/>
          <x14:sparklines>
            <x14:sparkline>
              <xm:f>'2 - Pivot Tables'!B10:E10</xm:f>
              <xm:sqref>H10</xm:sqref>
            </x14:sparkline>
            <x14:sparkline>
              <xm:f>'2 - Pivot Tables'!B11:E11</xm:f>
              <xm:sqref>H11</xm:sqref>
            </x14:sparkline>
            <x14:sparkline>
              <xm:f>'2 - Pivot Tables'!B12:E12</xm:f>
              <xm:sqref>H12</xm:sqref>
            </x14:sparkline>
            <x14:sparkline>
              <xm:f>'2 - Pivot Tables'!B13:E13</xm:f>
              <xm:sqref>H13</xm:sqref>
            </x14:sparkline>
            <x14:sparkline>
              <xm:f>'2 - Pivot Tables'!B14:E14</xm:f>
              <xm:sqref>H14</xm:sqref>
            </x14:sparkline>
            <x14:sparkline>
              <xm:f>'2 - Pivot Tables'!B15:E15</xm:f>
              <xm:sqref>H15</xm:sqref>
            </x14:sparkline>
            <x14:sparkline>
              <xm:f>'2 - Pivot Tables'!B16:E16</xm:f>
              <xm:sqref>H16</xm:sqref>
            </x14:sparkline>
            <x14:sparkline>
              <xm:f>'2 - Pivot Tables'!B17:E17</xm:f>
              <xm:sqref>H17</xm:sqref>
            </x14:sparkline>
          </x14:sparklines>
        </x14:sparklineGroup>
      </x14:sparklineGroup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55353-86DE-4111-AC09-6B3556C489FB}">
  <dimension ref="A1:O23"/>
  <sheetViews>
    <sheetView showGridLines="0" zoomScale="90" zoomScaleNormal="90" workbookViewId="0"/>
  </sheetViews>
  <sheetFormatPr defaultRowHeight="16.5" x14ac:dyDescent="0.6"/>
  <sheetData>
    <row r="1" spans="1:15" s="18" customFormat="1" ht="27" x14ac:dyDescent="0.95">
      <c r="A1" s="18" t="s">
        <v>66</v>
      </c>
    </row>
    <row r="2" spans="1:15" x14ac:dyDescent="0.6">
      <c r="A2" t="s">
        <v>77</v>
      </c>
    </row>
    <row r="5" spans="1:15" s="7" customFormat="1" ht="22.5" x14ac:dyDescent="0.8">
      <c r="A5" s="19" t="s">
        <v>67</v>
      </c>
      <c r="F5" s="20" t="s">
        <v>70</v>
      </c>
      <c r="O5" s="12" t="s">
        <v>71</v>
      </c>
    </row>
    <row r="6" spans="1:15" x14ac:dyDescent="0.6">
      <c r="F6" t="str">
        <f>"We've supported "&amp;'2 - Pivot Tables'!B29&amp;" "&amp;'2 - Pivot Tables'!B30&amp;" in this location."</f>
        <v>We've supported 8 grantees in this location.</v>
      </c>
      <c r="O6" t="str">
        <f>"In this location, we most often support projects in "&amp;'2 - Pivot Tables'!B70&amp;" areas ("&amp;ROUND('2 - Pivot Tables'!B73*100,0)&amp;"% of funding)."</f>
        <v>In this location, we most often support projects in urban areas (55% of funding).</v>
      </c>
    </row>
    <row r="23" spans="6:15" s="7" customFormat="1" ht="22.5" x14ac:dyDescent="0.8">
      <c r="F23" s="21" t="s">
        <v>75</v>
      </c>
      <c r="O23" s="11" t="s">
        <v>101</v>
      </c>
    </row>
  </sheetData>
  <pageMargins left="0.5" right="0.5" top="0.5" bottom="0.5" header="0.3" footer="0.3"/>
  <pageSetup scale="50" orientation="portrait" r:id="rId1"/>
  <drawing r:id="rId2"/>
  <extLst>
    <ext xmlns:x14="http://schemas.microsoft.com/office/spreadsheetml/2009/9/main" uri="{A8765BA9-456A-4dab-B4F3-ACF838C121DE}">
      <x14:slicerList>
        <x14:slicer r:id="rId3"/>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Welcome</vt:lpstr>
      <vt:lpstr>Instructions</vt:lpstr>
      <vt:lpstr>1 - Dataset</vt:lpstr>
      <vt:lpstr>2 - Pivot Tables</vt:lpstr>
      <vt:lpstr>3 - Charts and Slicers</vt:lpstr>
      <vt:lpstr>'3 - Charts and Slicers'!Print_Area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 K. Emery</dc:creator>
  <cp:lastModifiedBy>Ann K. Emery</cp:lastModifiedBy>
  <cp:lastPrinted>2025-01-10T15:44:57Z</cp:lastPrinted>
  <dcterms:created xsi:type="dcterms:W3CDTF">2024-10-25T02:16:58Z</dcterms:created>
  <dcterms:modified xsi:type="dcterms:W3CDTF">2025-03-11T20:59:39Z</dcterms:modified>
</cp:coreProperties>
</file>