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263f09fffc08fa0/Training/COURSE 4 - DASHBOARD DESIGN/Instructions and Templates - Static Dashboards/"/>
    </mc:Choice>
  </mc:AlternateContent>
  <xr:revisionPtr revIDLastSave="2601" documentId="8_{3090E778-2CD0-4B78-9A04-5B3DF758ECF6}" xr6:coauthVersionLast="47" xr6:coauthVersionMax="47" xr10:uidLastSave="{F5B32434-5C74-4B86-9560-CC56A65129D0}"/>
  <bookViews>
    <workbookView xWindow="-108" yWindow="-108" windowWidth="23256" windowHeight="13896" xr2:uid="{4208DFF2-A62E-459F-BE74-6868A43FD380}"/>
  </bookViews>
  <sheets>
    <sheet name="20 Stress-Free Charts" sheetId="1" r:id="rId1"/>
    <sheet name="Putting It All Together" sheetId="2" r:id="rId2"/>
    <sheet name="Putting It All Together - After" sheetId="3" r:id="rId3"/>
  </sheets>
  <definedNames>
    <definedName name="_xlnm.Print_Area" localSheetId="2">'Putting It All Together - After'!$A$1:$O$23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I20" i="3"/>
  <c r="M20" i="3" s="1"/>
  <c r="N20" i="3" s="1"/>
  <c r="O20" i="3" s="1"/>
  <c r="I19" i="3"/>
  <c r="M19" i="3" s="1"/>
  <c r="N19" i="3" s="1"/>
  <c r="O19" i="3" s="1"/>
  <c r="I18" i="3"/>
  <c r="M18" i="3" s="1"/>
  <c r="N18" i="3" s="1"/>
  <c r="O18" i="3" s="1"/>
  <c r="I15" i="3"/>
  <c r="M15" i="3" s="1"/>
  <c r="N15" i="3" s="1"/>
  <c r="O15" i="3" s="1"/>
  <c r="I14" i="3"/>
  <c r="M14" i="3" s="1"/>
  <c r="N14" i="3" s="1"/>
  <c r="O14" i="3" s="1"/>
  <c r="I13" i="3"/>
  <c r="M13" i="3" s="1"/>
  <c r="N13" i="3" s="1"/>
  <c r="O13" i="3" s="1"/>
  <c r="I10" i="3"/>
  <c r="M10" i="3" s="1"/>
  <c r="N10" i="3" s="1"/>
  <c r="O10" i="3" s="1"/>
  <c r="I9" i="3"/>
  <c r="M9" i="3" s="1"/>
  <c r="N9" i="3" s="1"/>
  <c r="O9" i="3" s="1"/>
  <c r="I8" i="3"/>
  <c r="M8" i="3" s="1"/>
  <c r="N8" i="3" s="1"/>
  <c r="O8" i="3" s="1"/>
  <c r="D219" i="1"/>
  <c r="F5" i="2"/>
  <c r="J20" i="3" l="1"/>
  <c r="J18" i="3"/>
  <c r="J19" i="3"/>
  <c r="J13" i="3"/>
  <c r="J15" i="3"/>
  <c r="J14" i="3"/>
  <c r="J10" i="3"/>
  <c r="J8" i="3"/>
  <c r="J9" i="3"/>
  <c r="C40" i="1"/>
  <c r="C41" i="1"/>
  <c r="C42" i="1"/>
  <c r="C39" i="1"/>
  <c r="E212" i="1" l="1"/>
  <c r="F212" i="1" s="1"/>
  <c r="E213" i="1"/>
  <c r="F213" i="1" s="1"/>
  <c r="E211" i="1"/>
  <c r="D211" i="1" s="1"/>
  <c r="F211" i="1"/>
  <c r="D190" i="1"/>
  <c r="D191" i="1"/>
  <c r="D189" i="1"/>
  <c r="D115" i="1"/>
  <c r="D116" i="1"/>
  <c r="D117" i="1"/>
  <c r="D114" i="1"/>
  <c r="D134" i="1"/>
  <c r="D123" i="1"/>
  <c r="C22" i="1"/>
  <c r="C23" i="1"/>
  <c r="C24" i="1"/>
  <c r="C31" i="1"/>
  <c r="C32" i="1"/>
  <c r="C33" i="1"/>
  <c r="C30" i="1"/>
  <c r="F6" i="2"/>
  <c r="F7" i="2"/>
  <c r="F8" i="2"/>
  <c r="F9" i="2"/>
  <c r="F10" i="2"/>
  <c r="C21" i="1"/>
  <c r="C13" i="1"/>
  <c r="C14" i="1"/>
  <c r="C15" i="1"/>
  <c r="C12" i="1"/>
  <c r="D132" i="1"/>
  <c r="D133" i="1"/>
  <c r="D135" i="1"/>
  <c r="D220" i="1"/>
  <c r="E220" i="1" s="1"/>
  <c r="F220" i="1" s="1"/>
  <c r="G220" i="1" s="1"/>
  <c r="D221" i="1"/>
  <c r="E221" i="1" s="1"/>
  <c r="F221" i="1" s="1"/>
  <c r="G221" i="1" s="1"/>
  <c r="E219" i="1"/>
  <c r="F219" i="1" s="1"/>
  <c r="G219" i="1" s="1"/>
  <c r="D197" i="1"/>
  <c r="D198" i="1"/>
  <c r="D196" i="1"/>
  <c r="D124" i="1"/>
  <c r="D125" i="1"/>
  <c r="D126" i="1"/>
  <c r="E108" i="1"/>
  <c r="F108" i="1" s="1"/>
  <c r="E105" i="1"/>
  <c r="F105" i="1" s="1"/>
  <c r="E106" i="1"/>
  <c r="F106" i="1" s="1"/>
  <c r="E107" i="1"/>
  <c r="F107" i="1" s="1"/>
  <c r="C58" i="1"/>
  <c r="C59" i="1"/>
  <c r="C60" i="1"/>
  <c r="C57" i="1"/>
  <c r="C49" i="1"/>
  <c r="C50" i="1"/>
  <c r="C51" i="1"/>
  <c r="C48" i="1"/>
  <c r="D213" i="1" l="1"/>
  <c r="D212" i="1"/>
  <c r="D105" i="1"/>
  <c r="D107" i="1"/>
  <c r="D106" i="1"/>
  <c r="D108" i="1"/>
</calcChain>
</file>

<file path=xl/sharedStrings.xml><?xml version="1.0" encoding="utf-8"?>
<sst xmlns="http://schemas.openxmlformats.org/spreadsheetml/2006/main" count="472" uniqueCount="86">
  <si>
    <t>Category</t>
  </si>
  <si>
    <t>Value</t>
  </si>
  <si>
    <t>A</t>
  </si>
  <si>
    <t>B</t>
  </si>
  <si>
    <t>C</t>
  </si>
  <si>
    <t>D</t>
  </si>
  <si>
    <t>Time 1</t>
  </si>
  <si>
    <t>Time 2</t>
  </si>
  <si>
    <t>Trend</t>
  </si>
  <si>
    <t>Difference</t>
  </si>
  <si>
    <t>Increased?</t>
  </si>
  <si>
    <t>Time 3</t>
  </si>
  <si>
    <t>Time 4</t>
  </si>
  <si>
    <t>Goal</t>
  </si>
  <si>
    <t>Met Goal</t>
  </si>
  <si>
    <t>% Achieved</t>
  </si>
  <si>
    <t>The ABC Dashboard</t>
  </si>
  <si>
    <t>This is where you'd add a brief intro to the dashboard (what it measures, who it's for, etc.).</t>
  </si>
  <si>
    <t>Q1</t>
  </si>
  <si>
    <t>Q2</t>
  </si>
  <si>
    <t>Q3</t>
  </si>
  <si>
    <t>Q4</t>
  </si>
  <si>
    <t>Year-End Total</t>
  </si>
  <si>
    <t>Year-End Goal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</si>
  <si>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</si>
  <si>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</si>
  <si>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</si>
  <si>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</si>
  <si>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</si>
  <si>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</si>
  <si>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</si>
  <si>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</si>
  <si>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</si>
  <si>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n</t>
  </si>
  <si>
    <t>Distance from Goal</t>
  </si>
  <si>
    <t>Your Turn</t>
  </si>
  <si>
    <t>=rept() with the pipe symbol</t>
  </si>
  <si>
    <t>=rept() with the Webdings n</t>
  </si>
  <si>
    <t>=rept() with the Webdings g</t>
  </si>
  <si>
    <t>=rept() with the Webdings c</t>
  </si>
  <si>
    <t>Home &gt; Conditional Formatting &gt; Data Bars</t>
  </si>
  <si>
    <t>Home &gt; Conditional Formatting &gt; Data Bars with gray fills and thick white outlines</t>
  </si>
  <si>
    <t>Home &gt; Conditional Formatting &gt; Color Scales</t>
  </si>
  <si>
    <t>January/December, before/after, pre/post, and more.</t>
  </si>
  <si>
    <t>Insert &gt; Sparklines &gt; Line</t>
  </si>
  <si>
    <t>20 Stress-Free Charts</t>
  </si>
  <si>
    <t>1 Point in Time</t>
  </si>
  <si>
    <r>
      <rPr>
        <b/>
        <sz val="13"/>
        <color theme="4"/>
        <rFont val="Calibri"/>
        <family val="2"/>
      </rPr>
      <t>❶</t>
    </r>
    <r>
      <rPr>
        <b/>
        <sz val="13"/>
        <color theme="4"/>
        <rFont val="Montserrat"/>
        <family val="2"/>
      </rPr>
      <t xml:space="preserve"> </t>
    </r>
    <r>
      <rPr>
        <b/>
        <sz val="13"/>
        <color theme="4"/>
        <rFont val="Montserrat"/>
        <family val="2"/>
        <scheme val="minor"/>
      </rPr>
      <t>Tallies</t>
    </r>
  </si>
  <si>
    <r>
      <rPr>
        <b/>
        <sz val="13"/>
        <color theme="4"/>
        <rFont val="Calibri"/>
        <family val="2"/>
      </rPr>
      <t>❷</t>
    </r>
    <r>
      <rPr>
        <b/>
        <sz val="13"/>
        <color theme="4"/>
        <rFont val="Montserrat"/>
        <family val="2"/>
      </rPr>
      <t xml:space="preserve"> </t>
    </r>
    <r>
      <rPr>
        <b/>
        <sz val="13"/>
        <color theme="4"/>
        <rFont val="Montserrat"/>
        <family val="2"/>
        <scheme val="minor"/>
      </rPr>
      <t>Circles</t>
    </r>
  </si>
  <si>
    <t>3+ Points in Time</t>
  </si>
  <si>
    <r>
      <rPr>
        <b/>
        <sz val="13"/>
        <color theme="4"/>
        <rFont val="Calibri"/>
        <family val="2"/>
      </rPr>
      <t>❸</t>
    </r>
    <r>
      <rPr>
        <b/>
        <sz val="13"/>
        <color theme="4"/>
        <rFont val="Montserrat"/>
        <family val="2"/>
      </rPr>
      <t xml:space="preserve"> Filled </t>
    </r>
    <r>
      <rPr>
        <b/>
        <sz val="13"/>
        <color theme="4"/>
        <rFont val="Montserrat"/>
        <family val="2"/>
        <scheme val="minor"/>
      </rPr>
      <t>Squares</t>
    </r>
  </si>
  <si>
    <r>
      <rPr>
        <b/>
        <sz val="13"/>
        <color theme="4"/>
        <rFont val="Calibri"/>
        <family val="2"/>
      </rPr>
      <t>❹</t>
    </r>
    <r>
      <rPr>
        <b/>
        <sz val="13"/>
        <color theme="4"/>
        <rFont val="Montserrat"/>
        <family val="2"/>
      </rPr>
      <t xml:space="preserve"> Outlined </t>
    </r>
    <r>
      <rPr>
        <b/>
        <sz val="13"/>
        <color theme="4"/>
        <rFont val="Montserrat"/>
        <family val="2"/>
        <scheme val="minor"/>
      </rPr>
      <t>Squares</t>
    </r>
  </si>
  <si>
    <r>
      <rPr>
        <b/>
        <sz val="13"/>
        <color theme="4"/>
        <rFont val="Calibri"/>
        <family val="2"/>
      </rPr>
      <t>❺</t>
    </r>
    <r>
      <rPr>
        <b/>
        <sz val="13"/>
        <color theme="4"/>
        <rFont val="Montserrat"/>
        <family val="2"/>
      </rPr>
      <t xml:space="preserve"> </t>
    </r>
    <r>
      <rPr>
        <b/>
        <sz val="13"/>
        <color theme="4"/>
        <rFont val="Montserrat"/>
        <family val="2"/>
        <scheme val="minor"/>
      </rPr>
      <t>Bars</t>
    </r>
  </si>
  <si>
    <r>
      <rPr>
        <b/>
        <sz val="13"/>
        <color theme="4"/>
        <rFont val="Calibri"/>
        <family val="2"/>
      </rPr>
      <t>❻</t>
    </r>
    <r>
      <rPr>
        <b/>
        <sz val="13"/>
        <color theme="4"/>
        <rFont val="Montserrat"/>
        <family val="2"/>
      </rPr>
      <t xml:space="preserve"> </t>
    </r>
    <r>
      <rPr>
        <b/>
        <sz val="13"/>
        <color theme="4"/>
        <rFont val="Montserrat"/>
        <family val="2"/>
        <scheme val="minor"/>
      </rPr>
      <t>Stacked Bars</t>
    </r>
  </si>
  <si>
    <r>
      <rPr>
        <b/>
        <sz val="13"/>
        <color theme="4"/>
        <rFont val="Calibri"/>
        <family val="2"/>
      </rPr>
      <t>❼</t>
    </r>
    <r>
      <rPr>
        <b/>
        <sz val="13"/>
        <color theme="4"/>
        <rFont val="Montserrat"/>
        <family val="2"/>
      </rPr>
      <t xml:space="preserve"> </t>
    </r>
    <r>
      <rPr>
        <b/>
        <sz val="13"/>
        <color theme="4"/>
        <rFont val="Montserrat"/>
        <family val="2"/>
        <scheme val="minor"/>
      </rPr>
      <t>Heat Tables</t>
    </r>
  </si>
  <si>
    <t>Exactly 2 Points in Time</t>
  </si>
  <si>
    <r>
      <rPr>
        <b/>
        <sz val="13"/>
        <color theme="5"/>
        <rFont val="Calibri"/>
        <family val="2"/>
      </rPr>
      <t>❽</t>
    </r>
    <r>
      <rPr>
        <b/>
        <sz val="13"/>
        <color theme="5"/>
        <rFont val="Montserrat"/>
        <family val="2"/>
      </rPr>
      <t xml:space="preserve"> </t>
    </r>
    <r>
      <rPr>
        <b/>
        <sz val="13"/>
        <color theme="5"/>
        <rFont val="Montserrat"/>
        <family val="2"/>
        <scheme val="minor"/>
      </rPr>
      <t>Slope Charts</t>
    </r>
  </si>
  <si>
    <r>
      <rPr>
        <b/>
        <sz val="13"/>
        <color theme="5"/>
        <rFont val="Calibri"/>
        <family val="2"/>
      </rPr>
      <t>❾</t>
    </r>
    <r>
      <rPr>
        <b/>
        <sz val="13"/>
        <color theme="5"/>
        <rFont val="Montserrat"/>
        <family val="2"/>
      </rPr>
      <t xml:space="preserve"> </t>
    </r>
    <r>
      <rPr>
        <b/>
        <sz val="13"/>
        <color theme="5"/>
        <rFont val="Montserrat"/>
        <family val="2"/>
        <scheme val="minor"/>
      </rPr>
      <t>Column Charts</t>
    </r>
  </si>
  <si>
    <t>Insert &gt; Sparklines &gt; Column</t>
  </si>
  <si>
    <r>
      <rPr>
        <b/>
        <sz val="13"/>
        <color theme="5"/>
        <rFont val="Calibri"/>
        <family val="2"/>
      </rPr>
      <t>❿</t>
    </r>
    <r>
      <rPr>
        <b/>
        <sz val="13"/>
        <color theme="5"/>
        <rFont val="Montserrat"/>
        <family val="2"/>
      </rPr>
      <t xml:space="preserve"> </t>
    </r>
    <r>
      <rPr>
        <b/>
        <sz val="13"/>
        <color theme="5"/>
        <rFont val="Montserrat"/>
        <family val="2"/>
        <scheme val="minor"/>
      </rPr>
      <t>Win/Loss Columns</t>
    </r>
  </si>
  <si>
    <t>Insert &gt; Sparklines &gt; Win/Loss</t>
  </si>
  <si>
    <r>
      <rPr>
        <b/>
        <sz val="13"/>
        <color theme="5"/>
        <rFont val="Calibri"/>
        <family val="2"/>
      </rPr>
      <t>⓫</t>
    </r>
    <r>
      <rPr>
        <b/>
        <sz val="13"/>
        <color theme="5"/>
        <rFont val="Montserrat"/>
        <family val="2"/>
      </rPr>
      <t xml:space="preserve"> </t>
    </r>
    <r>
      <rPr>
        <b/>
        <sz val="13"/>
        <color theme="5"/>
        <rFont val="Montserrat"/>
        <family val="2"/>
        <scheme val="minor"/>
      </rPr>
      <t>Deviation Bars</t>
    </r>
  </si>
  <si>
    <r>
      <rPr>
        <b/>
        <sz val="13"/>
        <color theme="5"/>
        <rFont val="Calibri"/>
        <family val="2"/>
      </rPr>
      <t>⓬</t>
    </r>
    <r>
      <rPr>
        <b/>
        <sz val="13"/>
        <color theme="5"/>
        <rFont val="Montserrat"/>
        <family val="2"/>
      </rPr>
      <t xml:space="preserve"> </t>
    </r>
    <r>
      <rPr>
        <b/>
        <sz val="13"/>
        <color theme="5"/>
        <rFont val="Montserrat"/>
        <family val="2"/>
        <scheme val="minor"/>
      </rPr>
      <t>Checkboxes</t>
    </r>
  </si>
  <si>
    <t>Insert &gt; Checkbox</t>
  </si>
  <si>
    <t>=if() with the Webdings g and c</t>
  </si>
  <si>
    <t>=if() with the Webdings n</t>
  </si>
  <si>
    <r>
      <rPr>
        <b/>
        <sz val="13"/>
        <color theme="5"/>
        <rFont val="Calibri"/>
        <family val="2"/>
      </rPr>
      <t>⓮</t>
    </r>
    <r>
      <rPr>
        <b/>
        <sz val="13"/>
        <color theme="5"/>
        <rFont val="Montserrat"/>
        <family val="2"/>
      </rPr>
      <t xml:space="preserve"> Sort-of </t>
    </r>
    <r>
      <rPr>
        <b/>
        <sz val="13"/>
        <color theme="5"/>
        <rFont val="Montserrat"/>
        <family val="2"/>
        <scheme val="minor"/>
      </rPr>
      <t>Checkboxes with Circles</t>
    </r>
  </si>
  <si>
    <r>
      <rPr>
        <b/>
        <sz val="13"/>
        <color theme="5"/>
        <rFont val="Calibri"/>
        <family val="2"/>
      </rPr>
      <t>⓭</t>
    </r>
    <r>
      <rPr>
        <b/>
        <sz val="13"/>
        <color theme="5"/>
        <rFont val="Montserrat"/>
        <family val="2"/>
      </rPr>
      <t xml:space="preserve"> Sort-of </t>
    </r>
    <r>
      <rPr>
        <b/>
        <sz val="13"/>
        <color theme="5"/>
        <rFont val="Montserrat"/>
        <family val="2"/>
        <scheme val="minor"/>
      </rPr>
      <t>Checkboxes with Squares</t>
    </r>
  </si>
  <si>
    <t>=if() with the Webdings n and a Conditional Formatting formula</t>
  </si>
  <si>
    <t>Collect data every month, quarter, or year? Add trendlines to show patterns over time.</t>
  </si>
  <si>
    <r>
      <rPr>
        <b/>
        <sz val="13"/>
        <color theme="6"/>
        <rFont val="Calibri"/>
        <family val="2"/>
      </rPr>
      <t>⓯</t>
    </r>
    <r>
      <rPr>
        <b/>
        <sz val="13"/>
        <color theme="6"/>
        <rFont val="Montserrat"/>
        <family val="2"/>
      </rPr>
      <t xml:space="preserve"> Trendlines</t>
    </r>
  </si>
  <si>
    <r>
      <rPr>
        <b/>
        <sz val="13"/>
        <color theme="6"/>
        <rFont val="Calibri"/>
        <family val="2"/>
      </rPr>
      <t>⓰</t>
    </r>
    <r>
      <rPr>
        <b/>
        <sz val="13"/>
        <color theme="6"/>
        <rFont val="Montserrat"/>
        <family val="2"/>
      </rPr>
      <t xml:space="preserve"> Column Charts</t>
    </r>
  </si>
  <si>
    <t>With negative numbers (e.g., for percentage point changes):</t>
  </si>
  <si>
    <r>
      <rPr>
        <b/>
        <sz val="13"/>
        <color theme="6"/>
        <rFont val="Calibri"/>
        <family val="2"/>
      </rPr>
      <t>⓱</t>
    </r>
    <r>
      <rPr>
        <b/>
        <sz val="13"/>
        <color theme="6"/>
        <rFont val="Montserrat"/>
        <family val="2"/>
      </rPr>
      <t xml:space="preserve"> Win/Loss Columns</t>
    </r>
  </si>
  <si>
    <r>
      <rPr>
        <b/>
        <sz val="13"/>
        <color theme="7"/>
        <rFont val="Calibri"/>
        <family val="2"/>
      </rPr>
      <t>⓳</t>
    </r>
    <r>
      <rPr>
        <b/>
        <sz val="13"/>
        <color theme="7"/>
        <rFont val="Montserrat"/>
        <family val="2"/>
      </rPr>
      <t xml:space="preserve"> Deviation Bars</t>
    </r>
  </si>
  <si>
    <r>
      <rPr>
        <b/>
        <sz val="13"/>
        <color theme="7"/>
        <rFont val="Calibri"/>
        <family val="2"/>
      </rPr>
      <t>⓴</t>
    </r>
    <r>
      <rPr>
        <b/>
        <sz val="13"/>
        <color theme="7"/>
        <rFont val="Montserrat"/>
        <family val="2"/>
      </rPr>
      <t xml:space="preserve"> Spillover Bars</t>
    </r>
  </si>
  <si>
    <t>Home &gt; Conditional Formatting &gt; Data Bars across 2-3 columns</t>
  </si>
  <si>
    <r>
      <rPr>
        <b/>
        <sz val="13"/>
        <color theme="7"/>
        <rFont val="Calibri"/>
        <family val="2"/>
      </rPr>
      <t>⓲</t>
    </r>
    <r>
      <rPr>
        <b/>
        <sz val="13"/>
        <color theme="7"/>
        <rFont val="Montserrat"/>
        <family val="2"/>
      </rPr>
      <t xml:space="preserve"> Checkboxes</t>
    </r>
  </si>
  <si>
    <t>Comparing to a Target/Goal</t>
  </si>
  <si>
    <t>Because dashboards don't have to take all day.</t>
  </si>
  <si>
    <t>Collecting data for the very first time? Start here.</t>
  </si>
  <si>
    <t>Or, use =if() with the Webdings g and c:</t>
  </si>
  <si>
    <t>Or, use =if() with the Webdings n and a Conditional Formatting formula:</t>
  </si>
  <si>
    <t>For more information, please contact Ann K. Emery at Ann@DepictDataStudio.com.</t>
  </si>
  <si>
    <t>Increased</t>
  </si>
  <si>
    <t>% to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</si>
</sst>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&quot;$&quot;#,##0"/>
  </numFmts>
  <fonts count="44" x14ac:knownFonts="1">
    <font>
      <sz val="11"/>
      <color theme="1"/>
      <name val="Montserrat"/>
      <family val="2"/>
      <scheme val="minor"/>
    </font>
    <font>
      <sz val="11"/>
      <color theme="1"/>
      <name val="Montserrat"/>
      <family val="2"/>
      <scheme val="minor"/>
    </font>
    <font>
      <b/>
      <sz val="11"/>
      <color theme="1"/>
      <name val="Montserrat"/>
      <family val="2"/>
      <scheme val="minor"/>
    </font>
    <font>
      <b/>
      <sz val="13"/>
      <color theme="1"/>
      <name val="Montserrat"/>
      <family val="2"/>
      <scheme val="minor"/>
    </font>
    <font>
      <b/>
      <sz val="11"/>
      <color rgb="FFFF0000"/>
      <name val="Montserrat"/>
      <scheme val="minor"/>
    </font>
    <font>
      <sz val="11"/>
      <color theme="4"/>
      <name val="Montserrat"/>
      <family val="2"/>
      <scheme val="minor"/>
    </font>
    <font>
      <b/>
      <sz val="11"/>
      <color theme="4"/>
      <name val="Montserrat"/>
      <scheme val="minor"/>
    </font>
    <font>
      <sz val="11"/>
      <color theme="4"/>
      <name val="Webdings"/>
      <family val="1"/>
      <charset val="2"/>
    </font>
    <font>
      <sz val="11"/>
      <name val="Montserrat"/>
      <scheme val="major"/>
    </font>
    <font>
      <b/>
      <sz val="11"/>
      <color theme="1"/>
      <name val="Montserrat"/>
      <scheme val="minor"/>
    </font>
    <font>
      <sz val="11"/>
      <color theme="5"/>
      <name val="Webdings"/>
      <family val="1"/>
      <charset val="2"/>
    </font>
    <font>
      <b/>
      <sz val="11"/>
      <color theme="5"/>
      <name val="Montserrat"/>
      <scheme val="minor"/>
    </font>
    <font>
      <b/>
      <sz val="11"/>
      <color theme="8"/>
      <name val="Montserrat"/>
      <scheme val="minor"/>
    </font>
    <font>
      <sz val="11"/>
      <color theme="1"/>
      <name val="Webdings"/>
      <family val="1"/>
      <charset val="2"/>
    </font>
    <font>
      <sz val="11"/>
      <color theme="0" tint="-0.14999847407452621"/>
      <name val="Webdings"/>
      <family val="1"/>
      <charset val="2"/>
    </font>
    <font>
      <b/>
      <sz val="18"/>
      <color theme="0"/>
      <name val="Montserrat"/>
      <family val="2"/>
      <scheme val="minor"/>
    </font>
    <font>
      <sz val="11"/>
      <color theme="5"/>
      <name val="Montserrat"/>
      <family val="2"/>
      <scheme val="minor"/>
    </font>
    <font>
      <sz val="11"/>
      <color theme="7"/>
      <name val="Montserrat"/>
      <family val="2"/>
      <scheme val="minor"/>
    </font>
    <font>
      <sz val="11"/>
      <color theme="7"/>
      <name val="Webdings"/>
      <family val="1"/>
      <charset val="2"/>
    </font>
    <font>
      <b/>
      <sz val="11"/>
      <color theme="7"/>
      <name val="Montserrat"/>
      <scheme val="minor"/>
    </font>
    <font>
      <b/>
      <sz val="11"/>
      <color theme="7"/>
      <name val="Montserrat"/>
      <scheme val="major"/>
    </font>
    <font>
      <b/>
      <sz val="20"/>
      <color theme="1"/>
      <name val="Montserrat"/>
      <family val="2"/>
      <scheme val="major"/>
    </font>
    <font>
      <b/>
      <sz val="13"/>
      <color theme="4"/>
      <name val="Montserrat"/>
      <family val="2"/>
      <scheme val="minor"/>
    </font>
    <font>
      <b/>
      <sz val="13"/>
      <color theme="4"/>
      <name val="Calibri"/>
      <family val="2"/>
    </font>
    <font>
      <b/>
      <sz val="13"/>
      <color theme="4"/>
      <name val="Montserrat"/>
      <family val="2"/>
    </font>
    <font>
      <b/>
      <sz val="13"/>
      <color theme="5"/>
      <name val="Montserrat"/>
      <family val="2"/>
      <scheme val="minor"/>
    </font>
    <font>
      <b/>
      <sz val="13"/>
      <color theme="5"/>
      <name val="Calibri"/>
      <family val="2"/>
    </font>
    <font>
      <b/>
      <sz val="13"/>
      <color theme="5"/>
      <name val="Montserrat"/>
      <family val="2"/>
    </font>
    <font>
      <b/>
      <sz val="13"/>
      <color theme="7"/>
      <name val="Montserrat"/>
      <family val="2"/>
      <scheme val="minor"/>
    </font>
    <font>
      <b/>
      <sz val="13"/>
      <color theme="7"/>
      <name val="Calibri"/>
      <family val="2"/>
    </font>
    <font>
      <b/>
      <sz val="13"/>
      <color theme="7"/>
      <name val="Montserrat"/>
      <family val="2"/>
    </font>
    <font>
      <sz val="11"/>
      <color theme="6"/>
      <name val="Montserrat"/>
      <family val="2"/>
      <scheme val="minor"/>
    </font>
    <font>
      <b/>
      <sz val="13"/>
      <color theme="6"/>
      <name val="Montserrat"/>
      <family val="2"/>
    </font>
    <font>
      <b/>
      <sz val="13"/>
      <color theme="6"/>
      <name val="Calibri"/>
      <family val="2"/>
    </font>
    <font>
      <b/>
      <sz val="11"/>
      <color theme="6"/>
      <name val="Montserrat"/>
      <scheme val="minor"/>
    </font>
    <font>
      <b/>
      <sz val="24"/>
      <color theme="1"/>
      <name val="Montserrat"/>
      <family val="2"/>
      <scheme val="major"/>
    </font>
    <font>
      <b/>
      <sz val="18"/>
      <color theme="4"/>
      <name val="Montserrat"/>
      <family val="2"/>
      <scheme val="minor"/>
    </font>
    <font>
      <b/>
      <sz val="18"/>
      <color theme="5"/>
      <name val="Montserrat"/>
      <family val="2"/>
      <scheme val="minor"/>
    </font>
    <font>
      <b/>
      <sz val="18"/>
      <name val="Montserrat"/>
      <family val="2"/>
      <scheme val="minor"/>
    </font>
    <font>
      <b/>
      <sz val="18"/>
      <color theme="6"/>
      <name val="Montserrat"/>
      <family val="2"/>
      <scheme val="minor"/>
    </font>
    <font>
      <sz val="11"/>
      <color theme="1"/>
      <name val="Montserrat"/>
      <scheme val="minor"/>
    </font>
    <font>
      <sz val="11"/>
      <color theme="4"/>
      <name val="Montserrat"/>
      <scheme val="major"/>
    </font>
    <font>
      <sz val="11"/>
      <color theme="1"/>
      <name val="Montserrat"/>
      <scheme val="major"/>
    </font>
    <font>
      <b/>
      <sz val="13"/>
      <color theme="4"/>
      <name val="Montserrat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</cellStyleXfs>
  <cellXfs count="135">
    <xf numFmtId="0" fontId="0" fillId="0" borderId="0" xfId="0"/>
    <xf numFmtId="0" fontId="2" fillId="0" borderId="0" xfId="7"/>
    <xf numFmtId="0" fontId="2" fillId="0" borderId="0" xfId="7" applyAlignment="1">
      <alignment horizontal="right"/>
    </xf>
    <xf numFmtId="9" fontId="0" fillId="0" borderId="0" xfId="3" applyFont="1"/>
    <xf numFmtId="0" fontId="0" fillId="2" borderId="1" xfId="0" applyFill="1" applyBorder="1"/>
    <xf numFmtId="0" fontId="0" fillId="2" borderId="2" xfId="0" applyFill="1" applyBorder="1"/>
    <xf numFmtId="164" fontId="0" fillId="0" borderId="0" xfId="3" applyNumberFormat="1" applyFont="1"/>
    <xf numFmtId="166" fontId="0" fillId="0" borderId="0" xfId="1" applyNumberFormat="1" applyFont="1"/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0" fontId="2" fillId="0" borderId="0" xfId="7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9" fontId="0" fillId="2" borderId="1" xfId="0" applyNumberFormat="1" applyFill="1" applyBorder="1"/>
    <xf numFmtId="9" fontId="0" fillId="2" borderId="2" xfId="0" applyNumberFormat="1" applyFill="1" applyBorder="1"/>
    <xf numFmtId="9" fontId="0" fillId="0" borderId="0" xfId="0" applyNumberFormat="1"/>
    <xf numFmtId="0" fontId="9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21" fillId="0" borderId="0" xfId="4"/>
    <xf numFmtId="166" fontId="0" fillId="0" borderId="0" xfId="0" applyNumberFormat="1"/>
    <xf numFmtId="0" fontId="2" fillId="0" borderId="0" xfId="7" applyAlignment="1">
      <alignment horizontal="right" wrapText="1"/>
    </xf>
    <xf numFmtId="165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0" borderId="0" xfId="7" applyAlignment="1">
      <alignment wrapText="1"/>
    </xf>
    <xf numFmtId="0" fontId="2" fillId="0" borderId="0" xfId="7" applyAlignment="1"/>
    <xf numFmtId="0" fontId="11" fillId="0" borderId="0" xfId="0" applyFont="1" applyAlignment="1">
      <alignment horizontal="left"/>
    </xf>
    <xf numFmtId="0" fontId="1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9" fontId="20" fillId="0" borderId="0" xfId="3" applyFont="1" applyAlignment="1">
      <alignment horizontal="right"/>
    </xf>
    <xf numFmtId="0" fontId="0" fillId="0" borderId="0" xfId="0" quotePrefix="1"/>
    <xf numFmtId="0" fontId="9" fillId="0" borderId="0" xfId="7" applyFont="1"/>
    <xf numFmtId="0" fontId="9" fillId="0" borderId="0" xfId="7" applyFont="1" applyAlignment="1">
      <alignment horizontal="right"/>
    </xf>
    <xf numFmtId="0" fontId="9" fillId="0" borderId="0" xfId="7" applyFont="1" applyAlignment="1">
      <alignment horizontal="center"/>
    </xf>
    <xf numFmtId="0" fontId="22" fillId="0" borderId="0" xfId="6" applyFont="1"/>
    <xf numFmtId="0" fontId="22" fillId="0" borderId="0" xfId="6" applyFont="1" applyAlignment="1">
      <alignment horizontal="right"/>
    </xf>
    <xf numFmtId="0" fontId="25" fillId="0" borderId="0" xfId="6" applyFont="1"/>
    <xf numFmtId="0" fontId="25" fillId="0" borderId="0" xfId="6" applyFont="1" applyAlignment="1">
      <alignment horizontal="right"/>
    </xf>
    <xf numFmtId="0" fontId="28" fillId="0" borderId="0" xfId="6" applyFont="1"/>
    <xf numFmtId="0" fontId="17" fillId="0" borderId="0" xfId="0" applyFont="1"/>
    <xf numFmtId="0" fontId="30" fillId="0" borderId="0" xfId="6" applyFont="1"/>
    <xf numFmtId="0" fontId="32" fillId="0" borderId="0" xfId="6" applyFont="1"/>
    <xf numFmtId="0" fontId="31" fillId="0" borderId="0" xfId="0" applyFont="1"/>
    <xf numFmtId="9" fontId="31" fillId="0" borderId="0" xfId="3" quotePrefix="1" applyFont="1" applyAlignment="1">
      <alignment horizontal="right"/>
    </xf>
    <xf numFmtId="9" fontId="31" fillId="0" borderId="0" xfId="3" applyFont="1"/>
    <xf numFmtId="9" fontId="34" fillId="0" borderId="0" xfId="3" applyFont="1"/>
    <xf numFmtId="0" fontId="35" fillId="0" borderId="0" xfId="4" applyFont="1"/>
    <xf numFmtId="0" fontId="0" fillId="0" borderId="0" xfId="0" applyAlignment="1">
      <alignment horizontal="left" indent="1"/>
    </xf>
    <xf numFmtId="166" fontId="9" fillId="0" borderId="0" xfId="0" applyNumberFormat="1" applyFont="1"/>
    <xf numFmtId="165" fontId="9" fillId="0" borderId="0" xfId="0" applyNumberFormat="1" applyFont="1"/>
    <xf numFmtId="0" fontId="0" fillId="0" borderId="10" xfId="0" applyBorder="1" applyAlignment="1">
      <alignment horizontal="left" indent="1"/>
    </xf>
    <xf numFmtId="166" fontId="0" fillId="0" borderId="10" xfId="1" applyNumberFormat="1" applyFont="1" applyBorder="1"/>
    <xf numFmtId="166" fontId="6" fillId="0" borderId="10" xfId="0" applyNumberFormat="1" applyFont="1" applyBorder="1"/>
    <xf numFmtId="166" fontId="0" fillId="0" borderId="10" xfId="0" applyNumberFormat="1" applyBorder="1"/>
    <xf numFmtId="9" fontId="6" fillId="0" borderId="10" xfId="3" applyFont="1" applyBorder="1"/>
    <xf numFmtId="0" fontId="0" fillId="0" borderId="11" xfId="0" applyBorder="1" applyAlignment="1">
      <alignment horizontal="left" indent="1"/>
    </xf>
    <xf numFmtId="166" fontId="0" fillId="0" borderId="11" xfId="1" applyNumberFormat="1" applyFont="1" applyBorder="1"/>
    <xf numFmtId="166" fontId="6" fillId="0" borderId="11" xfId="0" applyNumberFormat="1" applyFont="1" applyBorder="1"/>
    <xf numFmtId="166" fontId="0" fillId="0" borderId="11" xfId="0" applyNumberFormat="1" applyBorder="1"/>
    <xf numFmtId="9" fontId="6" fillId="0" borderId="11" xfId="3" applyFont="1" applyBorder="1"/>
    <xf numFmtId="0" fontId="0" fillId="0" borderId="12" xfId="0" applyBorder="1" applyAlignment="1">
      <alignment horizontal="left" indent="1"/>
    </xf>
    <xf numFmtId="166" fontId="0" fillId="0" borderId="12" xfId="1" applyNumberFormat="1" applyFont="1" applyBorder="1"/>
    <xf numFmtId="166" fontId="6" fillId="0" borderId="12" xfId="0" applyNumberFormat="1" applyFont="1" applyBorder="1"/>
    <xf numFmtId="166" fontId="0" fillId="0" borderId="12" xfId="0" applyNumberFormat="1" applyBorder="1"/>
    <xf numFmtId="9" fontId="6" fillId="0" borderId="12" xfId="3" applyFont="1" applyBorder="1"/>
    <xf numFmtId="164" fontId="0" fillId="0" borderId="10" xfId="3" applyNumberFormat="1" applyFont="1" applyBorder="1"/>
    <xf numFmtId="165" fontId="11" fillId="0" borderId="10" xfId="0" applyNumberFormat="1" applyFont="1" applyBorder="1"/>
    <xf numFmtId="165" fontId="0" fillId="0" borderId="10" xfId="0" applyNumberFormat="1" applyBorder="1"/>
    <xf numFmtId="9" fontId="11" fillId="0" borderId="10" xfId="3" applyFont="1" applyBorder="1"/>
    <xf numFmtId="164" fontId="0" fillId="0" borderId="11" xfId="3" applyNumberFormat="1" applyFont="1" applyBorder="1"/>
    <xf numFmtId="165" fontId="11" fillId="0" borderId="11" xfId="0" applyNumberFormat="1" applyFont="1" applyBorder="1"/>
    <xf numFmtId="165" fontId="0" fillId="0" borderId="11" xfId="0" applyNumberFormat="1" applyBorder="1"/>
    <xf numFmtId="9" fontId="11" fillId="0" borderId="11" xfId="3" applyFont="1" applyBorder="1"/>
    <xf numFmtId="164" fontId="0" fillId="0" borderId="12" xfId="3" applyNumberFormat="1" applyFont="1" applyBorder="1"/>
    <xf numFmtId="165" fontId="11" fillId="0" borderId="12" xfId="0" applyNumberFormat="1" applyFont="1" applyBorder="1"/>
    <xf numFmtId="165" fontId="0" fillId="0" borderId="12" xfId="0" applyNumberFormat="1" applyBorder="1"/>
    <xf numFmtId="9" fontId="11" fillId="0" borderId="12" xfId="3" applyFont="1" applyBorder="1"/>
    <xf numFmtId="167" fontId="0" fillId="0" borderId="10" xfId="2" applyNumberFormat="1" applyFont="1" applyBorder="1"/>
    <xf numFmtId="167" fontId="34" fillId="0" borderId="10" xfId="2" applyNumberFormat="1" applyFont="1" applyBorder="1"/>
    <xf numFmtId="167" fontId="0" fillId="0" borderId="11" xfId="2" applyNumberFormat="1" applyFont="1" applyBorder="1"/>
    <xf numFmtId="167" fontId="34" fillId="0" borderId="11" xfId="2" applyNumberFormat="1" applyFont="1" applyBorder="1"/>
    <xf numFmtId="167" fontId="0" fillId="0" borderId="12" xfId="2" applyNumberFormat="1" applyFont="1" applyBorder="1"/>
    <xf numFmtId="167" fontId="34" fillId="0" borderId="12" xfId="2" applyNumberFormat="1" applyFont="1" applyBorder="1"/>
    <xf numFmtId="9" fontId="34" fillId="0" borderId="10" xfId="3" applyFont="1" applyBorder="1"/>
    <xf numFmtId="9" fontId="34" fillId="0" borderId="11" xfId="3" applyFont="1" applyBorder="1"/>
    <xf numFmtId="9" fontId="34" fillId="0" borderId="12" xfId="3" applyFont="1" applyBorder="1"/>
    <xf numFmtId="0" fontId="2" fillId="0" borderId="10" xfId="7" applyBorder="1" applyAlignment="1">
      <alignment horizontal="right"/>
    </xf>
    <xf numFmtId="0" fontId="2" fillId="0" borderId="10" xfId="7" applyBorder="1" applyAlignment="1">
      <alignment horizontal="center"/>
    </xf>
    <xf numFmtId="0" fontId="2" fillId="0" borderId="10" xfId="7" applyBorder="1" applyAlignment="1">
      <alignment horizontal="right" wrapText="1"/>
    </xf>
    <xf numFmtId="9" fontId="0" fillId="0" borderId="1" xfId="0" applyNumberFormat="1" applyBorder="1"/>
    <xf numFmtId="9" fontId="0" fillId="0" borderId="2" xfId="0" applyNumberFormat="1" applyBorder="1"/>
    <xf numFmtId="0" fontId="0" fillId="0" borderId="2" xfId="0" applyBorder="1"/>
    <xf numFmtId="0" fontId="0" fillId="0" borderId="9" xfId="0" applyBorder="1"/>
    <xf numFmtId="0" fontId="36" fillId="0" borderId="0" xfId="5" applyFont="1"/>
    <xf numFmtId="0" fontId="36" fillId="0" borderId="0" xfId="5" applyFont="1" applyAlignment="1">
      <alignment horizontal="right"/>
    </xf>
    <xf numFmtId="0" fontId="36" fillId="0" borderId="0" xfId="5" applyFont="1" applyAlignment="1">
      <alignment horizontal="right" wrapText="1"/>
    </xf>
    <xf numFmtId="0" fontId="37" fillId="0" borderId="0" xfId="5" applyFont="1"/>
    <xf numFmtId="166" fontId="37" fillId="0" borderId="0" xfId="5" applyNumberFormat="1" applyFont="1"/>
    <xf numFmtId="0" fontId="39" fillId="0" borderId="0" xfId="5" applyFont="1"/>
    <xf numFmtId="164" fontId="39" fillId="0" borderId="0" xfId="5" applyNumberFormat="1" applyFont="1"/>
    <xf numFmtId="165" fontId="39" fillId="0" borderId="0" xfId="5" applyNumberFormat="1" applyFont="1"/>
    <xf numFmtId="0" fontId="15" fillId="4" borderId="0" xfId="5" applyFont="1" applyFill="1"/>
    <xf numFmtId="167" fontId="0" fillId="0" borderId="0" xfId="0" applyNumberFormat="1"/>
    <xf numFmtId="166" fontId="0" fillId="0" borderId="0" xfId="1" applyNumberFormat="1" applyFont="1" applyBorder="1"/>
    <xf numFmtId="9" fontId="0" fillId="0" borderId="0" xfId="3" applyFont="1" applyBorder="1"/>
    <xf numFmtId="0" fontId="40" fillId="0" borderId="0" xfId="0" applyFont="1" applyAlignment="1">
      <alignment horizontal="left" wrapText="1"/>
    </xf>
    <xf numFmtId="0" fontId="22" fillId="0" borderId="0" xfId="6" applyFont="1" applyFill="1"/>
    <xf numFmtId="0" fontId="21" fillId="0" borderId="0" xfId="4" applyBorder="1"/>
    <xf numFmtId="166" fontId="0" fillId="0" borderId="0" xfId="1" applyNumberFormat="1" applyFont="1" applyFill="1" applyBorder="1"/>
    <xf numFmtId="9" fontId="31" fillId="0" borderId="0" xfId="3" quotePrefix="1" applyFont="1" applyBorder="1" applyAlignment="1">
      <alignment horizontal="right"/>
    </xf>
    <xf numFmtId="9" fontId="31" fillId="0" borderId="0" xfId="3" applyFont="1" applyBorder="1"/>
    <xf numFmtId="0" fontId="1" fillId="0" borderId="0" xfId="0" applyFont="1"/>
    <xf numFmtId="0" fontId="2" fillId="0" borderId="0" xfId="7" applyFill="1" applyAlignment="1">
      <alignment horizontal="right"/>
    </xf>
    <xf numFmtId="0" fontId="16" fillId="0" borderId="0" xfId="0" applyFont="1"/>
    <xf numFmtId="0" fontId="15" fillId="5" borderId="0" xfId="5" applyFont="1" applyFill="1"/>
    <xf numFmtId="0" fontId="15" fillId="6" borderId="0" xfId="5" applyFont="1" applyFill="1"/>
    <xf numFmtId="0" fontId="15" fillId="7" borderId="0" xfId="5" applyFont="1" applyFill="1"/>
    <xf numFmtId="0" fontId="2" fillId="0" borderId="10" xfId="7" applyBorder="1" applyAlignment="1">
      <alignment horizontal="center" wrapText="1"/>
    </xf>
    <xf numFmtId="0" fontId="0" fillId="0" borderId="0" xfId="0" applyFont="1"/>
    <xf numFmtId="9" fontId="0" fillId="0" borderId="0" xfId="0" applyNumberFormat="1" applyFont="1"/>
    <xf numFmtId="0" fontId="41" fillId="0" borderId="0" xfId="0" applyFont="1"/>
    <xf numFmtId="0" fontId="42" fillId="0" borderId="0" xfId="0" applyFont="1"/>
    <xf numFmtId="0" fontId="43" fillId="0" borderId="0" xfId="6" applyFont="1"/>
  </cellXfs>
  <cellStyles count="8">
    <cellStyle name="Comma" xfId="1" builtinId="3"/>
    <cellStyle name="Currency" xfId="2" builtinId="4"/>
    <cellStyle name="Heading 1" xfId="5" builtinId="16" customBuiltin="1"/>
    <cellStyle name="Heading 2" xfId="6" builtinId="17" customBuiltin="1"/>
    <cellStyle name="Heading 3" xfId="7" builtinId="18" customBuiltin="1"/>
    <cellStyle name="Normal" xfId="0" builtinId="0"/>
    <cellStyle name="Percent" xfId="3" builtinId="5"/>
    <cellStyle name="Title" xfId="4" builtinId="15" customBuiltin="1"/>
  </cellStyles>
  <dxfs count="3">
    <dxf>
      <font>
        <color theme="4"/>
      </font>
    </dxf>
    <dxf>
      <font>
        <color theme="7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Depic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432C6"/>
      </a:accent1>
      <a:accent2>
        <a:srgbClr val="3F7AD8"/>
      </a:accent2>
      <a:accent3>
        <a:srgbClr val="13BF81"/>
      </a:accent3>
      <a:accent4>
        <a:srgbClr val="B715B7"/>
      </a:accent4>
      <a:accent5>
        <a:srgbClr val="DD405B"/>
      </a:accent5>
      <a:accent6>
        <a:srgbClr val="F7CB52"/>
      </a:accent6>
      <a:hlink>
        <a:srgbClr val="0563C1"/>
      </a:hlink>
      <a:folHlink>
        <a:srgbClr val="954F72"/>
      </a:folHlink>
    </a:clrScheme>
    <a:fontScheme name="Depict Data Studio">
      <a:majorFont>
        <a:latin typeface="Montserrat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1BF1-8B5A-4276-AC7B-CA52B1620C5E}">
  <dimension ref="A1:N222"/>
  <sheetViews>
    <sheetView tabSelected="1" topLeftCell="A6" zoomScale="90" zoomScaleNormal="90" zoomScaleSheetLayoutView="70" workbookViewId="0">
      <selection activeCell="J20" sqref="J20:N42"/>
    </sheetView>
  </sheetViews>
  <sheetFormatPr defaultColWidth="11.6640625" defaultRowHeight="16.8" x14ac:dyDescent="0.4"/>
  <sheetData>
    <row r="1" spans="1:14" s="25" customFormat="1" ht="36" x14ac:dyDescent="0.8">
      <c r="A1" s="58" t="s">
        <v>45</v>
      </c>
      <c r="I1" s="119"/>
      <c r="J1" s="119"/>
      <c r="K1" s="119"/>
      <c r="L1" s="119"/>
      <c r="M1" s="119"/>
      <c r="N1" s="119"/>
    </row>
    <row r="2" spans="1:14" x14ac:dyDescent="0.4">
      <c r="A2" t="s">
        <v>79</v>
      </c>
    </row>
    <row r="5" spans="1:14" s="113" customFormat="1" ht="27" x14ac:dyDescent="0.6">
      <c r="A5" s="113" t="s">
        <v>46</v>
      </c>
      <c r="H5" s="113" t="s">
        <v>35</v>
      </c>
    </row>
    <row r="6" spans="1:14" x14ac:dyDescent="0.4">
      <c r="A6" t="s">
        <v>80</v>
      </c>
    </row>
    <row r="8" spans="1:14" s="46" customFormat="1" ht="19.8" x14ac:dyDescent="0.45">
      <c r="A8" s="46" t="s">
        <v>47</v>
      </c>
    </row>
    <row r="9" spans="1:14" x14ac:dyDescent="0.4">
      <c r="A9" s="42" t="s">
        <v>36</v>
      </c>
    </row>
    <row r="10" spans="1:14" x14ac:dyDescent="0.4">
      <c r="A10" s="42"/>
    </row>
    <row r="11" spans="1:14" x14ac:dyDescent="0.4">
      <c r="A11" s="1" t="s">
        <v>0</v>
      </c>
      <c r="B11" s="2" t="s">
        <v>1</v>
      </c>
      <c r="H11" s="1" t="s">
        <v>0</v>
      </c>
      <c r="I11" s="2" t="s">
        <v>1</v>
      </c>
    </row>
    <row r="12" spans="1:14" x14ac:dyDescent="0.4">
      <c r="A12" t="s">
        <v>2</v>
      </c>
      <c r="B12">
        <v>1</v>
      </c>
      <c r="C12" s="22" t="str">
        <f>REPT("|",B12)</f>
        <v>|</v>
      </c>
      <c r="H12" t="s">
        <v>2</v>
      </c>
      <c r="I12">
        <v>1</v>
      </c>
      <c r="J12" s="22"/>
    </row>
    <row r="13" spans="1:14" x14ac:dyDescent="0.4">
      <c r="A13" t="s">
        <v>3</v>
      </c>
      <c r="B13">
        <v>3</v>
      </c>
      <c r="C13" s="22" t="str">
        <f t="shared" ref="C13:C15" si="0">REPT("|",B13)</f>
        <v>|||</v>
      </c>
      <c r="H13" t="s">
        <v>3</v>
      </c>
      <c r="I13">
        <v>3</v>
      </c>
      <c r="J13" s="22"/>
    </row>
    <row r="14" spans="1:14" x14ac:dyDescent="0.4">
      <c r="A14" t="s">
        <v>4</v>
      </c>
      <c r="B14">
        <v>9</v>
      </c>
      <c r="C14" s="22" t="str">
        <f t="shared" si="0"/>
        <v>|||||||||</v>
      </c>
      <c r="H14" t="s">
        <v>4</v>
      </c>
      <c r="I14">
        <v>9</v>
      </c>
      <c r="J14" s="22"/>
    </row>
    <row r="15" spans="1:14" x14ac:dyDescent="0.4">
      <c r="A15" t="s">
        <v>5</v>
      </c>
      <c r="B15">
        <v>4</v>
      </c>
      <c r="C15" s="22" t="str">
        <f t="shared" si="0"/>
        <v>||||</v>
      </c>
      <c r="H15" t="s">
        <v>5</v>
      </c>
      <c r="I15">
        <v>4</v>
      </c>
      <c r="J15" s="22"/>
    </row>
    <row r="16" spans="1:14" x14ac:dyDescent="0.4">
      <c r="C16" s="22"/>
    </row>
    <row r="17" spans="1:14" s="46" customFormat="1" ht="19.8" x14ac:dyDescent="0.45">
      <c r="A17" s="46" t="s">
        <v>48</v>
      </c>
      <c r="B17" s="47"/>
      <c r="I17" s="47"/>
    </row>
    <row r="18" spans="1:14" x14ac:dyDescent="0.4">
      <c r="A18" s="42" t="s">
        <v>37</v>
      </c>
    </row>
    <row r="19" spans="1:14" x14ac:dyDescent="0.4">
      <c r="A19" s="42"/>
    </row>
    <row r="20" spans="1:14" x14ac:dyDescent="0.4">
      <c r="A20" s="1" t="s">
        <v>0</v>
      </c>
      <c r="B20" s="2" t="s">
        <v>1</v>
      </c>
      <c r="H20" s="1" t="s">
        <v>0</v>
      </c>
      <c r="I20" s="2" t="s">
        <v>1</v>
      </c>
      <c r="J20" s="133"/>
      <c r="K20" s="133"/>
      <c r="L20" s="133"/>
      <c r="M20" s="133"/>
      <c r="N20" s="133"/>
    </row>
    <row r="21" spans="1:14" x14ac:dyDescent="0.4">
      <c r="A21" t="s">
        <v>2</v>
      </c>
      <c r="B21">
        <v>1</v>
      </c>
      <c r="C21" s="23" t="str">
        <f>REPT("n",B21)</f>
        <v>n</v>
      </c>
      <c r="H21" t="s">
        <v>2</v>
      </c>
      <c r="I21">
        <v>1</v>
      </c>
      <c r="J21" s="132"/>
      <c r="K21" s="133"/>
      <c r="L21" s="133"/>
      <c r="M21" s="133"/>
      <c r="N21" s="133"/>
    </row>
    <row r="22" spans="1:14" x14ac:dyDescent="0.4">
      <c r="A22" t="s">
        <v>3</v>
      </c>
      <c r="B22">
        <v>3</v>
      </c>
      <c r="C22" s="23" t="str">
        <f t="shared" ref="C22:C24" si="1">REPT("n",B22)</f>
        <v>nnn</v>
      </c>
      <c r="H22" t="s">
        <v>3</v>
      </c>
      <c r="I22">
        <v>3</v>
      </c>
      <c r="J22" s="132"/>
      <c r="K22" s="133"/>
      <c r="L22" s="133"/>
      <c r="M22" s="133"/>
      <c r="N22" s="133"/>
    </row>
    <row r="23" spans="1:14" x14ac:dyDescent="0.4">
      <c r="A23" t="s">
        <v>4</v>
      </c>
      <c r="B23">
        <v>9</v>
      </c>
      <c r="C23" s="23" t="str">
        <f t="shared" si="1"/>
        <v>nnnnnnnnn</v>
      </c>
      <c r="H23" t="s">
        <v>4</v>
      </c>
      <c r="I23">
        <v>9</v>
      </c>
      <c r="J23" s="132"/>
      <c r="K23" s="133"/>
      <c r="L23" s="133"/>
      <c r="M23" s="133"/>
      <c r="N23" s="133"/>
    </row>
    <row r="24" spans="1:14" x14ac:dyDescent="0.4">
      <c r="A24" t="s">
        <v>5</v>
      </c>
      <c r="B24">
        <v>4</v>
      </c>
      <c r="C24" s="23" t="str">
        <f t="shared" si="1"/>
        <v>nnnn</v>
      </c>
      <c r="H24" t="s">
        <v>5</v>
      </c>
      <c r="I24">
        <v>4</v>
      </c>
      <c r="J24" s="132"/>
      <c r="K24" s="133"/>
      <c r="L24" s="133"/>
      <c r="M24" s="133"/>
      <c r="N24" s="133"/>
    </row>
    <row r="25" spans="1:14" x14ac:dyDescent="0.4">
      <c r="C25" s="23"/>
      <c r="J25" s="133"/>
      <c r="K25" s="133"/>
      <c r="L25" s="133"/>
      <c r="M25" s="133"/>
      <c r="N25" s="133"/>
    </row>
    <row r="26" spans="1:14" s="46" customFormat="1" ht="19.8" x14ac:dyDescent="0.45">
      <c r="A26" s="46" t="s">
        <v>50</v>
      </c>
      <c r="B26" s="47"/>
      <c r="I26" s="47"/>
      <c r="J26" s="134"/>
      <c r="K26" s="134"/>
      <c r="L26" s="134"/>
      <c r="M26" s="134"/>
      <c r="N26" s="134"/>
    </row>
    <row r="27" spans="1:14" x14ac:dyDescent="0.4">
      <c r="A27" s="42" t="s">
        <v>38</v>
      </c>
      <c r="J27" s="133"/>
      <c r="K27" s="133"/>
      <c r="L27" s="133"/>
      <c r="M27" s="133"/>
      <c r="N27" s="133"/>
    </row>
    <row r="28" spans="1:14" x14ac:dyDescent="0.4">
      <c r="A28" s="42"/>
      <c r="J28" s="133"/>
      <c r="K28" s="133"/>
      <c r="L28" s="133"/>
      <c r="M28" s="133"/>
      <c r="N28" s="133"/>
    </row>
    <row r="29" spans="1:14" x14ac:dyDescent="0.4">
      <c r="A29" s="1" t="s">
        <v>0</v>
      </c>
      <c r="B29" s="2" t="s">
        <v>1</v>
      </c>
      <c r="H29" s="1" t="s">
        <v>0</v>
      </c>
      <c r="I29" s="2" t="s">
        <v>1</v>
      </c>
      <c r="J29" s="133"/>
      <c r="K29" s="133"/>
      <c r="L29" s="133"/>
      <c r="M29" s="133"/>
      <c r="N29" s="133"/>
    </row>
    <row r="30" spans="1:14" x14ac:dyDescent="0.4">
      <c r="A30" t="s">
        <v>2</v>
      </c>
      <c r="B30">
        <v>1</v>
      </c>
      <c r="C30" s="23" t="str">
        <f>REPT("g ",B30)</f>
        <v xml:space="preserve">g </v>
      </c>
      <c r="H30" t="s">
        <v>2</v>
      </c>
      <c r="I30">
        <v>1</v>
      </c>
      <c r="J30" s="132"/>
      <c r="K30" s="133"/>
      <c r="L30" s="133"/>
      <c r="M30" s="133"/>
      <c r="N30" s="133"/>
    </row>
    <row r="31" spans="1:14" x14ac:dyDescent="0.4">
      <c r="A31" t="s">
        <v>3</v>
      </c>
      <c r="B31">
        <v>3</v>
      </c>
      <c r="C31" s="23" t="str">
        <f t="shared" ref="C31:C33" si="2">REPT("g ",B31)</f>
        <v xml:space="preserve">g g g </v>
      </c>
      <c r="H31" t="s">
        <v>3</v>
      </c>
      <c r="I31">
        <v>3</v>
      </c>
      <c r="J31" s="132"/>
      <c r="K31" s="133"/>
      <c r="L31" s="133"/>
      <c r="M31" s="133"/>
      <c r="N31" s="133"/>
    </row>
    <row r="32" spans="1:14" x14ac:dyDescent="0.4">
      <c r="A32" t="s">
        <v>4</v>
      </c>
      <c r="B32">
        <v>9</v>
      </c>
      <c r="C32" s="23" t="str">
        <f t="shared" si="2"/>
        <v xml:space="preserve">g g g g g g g g g </v>
      </c>
      <c r="H32" t="s">
        <v>4</v>
      </c>
      <c r="I32">
        <v>9</v>
      </c>
      <c r="J32" s="132"/>
      <c r="K32" s="133"/>
      <c r="L32" s="133"/>
      <c r="M32" s="133"/>
      <c r="N32" s="133"/>
    </row>
    <row r="33" spans="1:14" x14ac:dyDescent="0.4">
      <c r="A33" t="s">
        <v>5</v>
      </c>
      <c r="B33">
        <v>4</v>
      </c>
      <c r="C33" s="23" t="str">
        <f t="shared" si="2"/>
        <v xml:space="preserve">g g g g </v>
      </c>
      <c r="H33" t="s">
        <v>5</v>
      </c>
      <c r="I33">
        <v>4</v>
      </c>
      <c r="J33" s="132"/>
      <c r="K33" s="133"/>
      <c r="L33" s="133"/>
      <c r="M33" s="133"/>
      <c r="N33" s="133"/>
    </row>
    <row r="34" spans="1:14" x14ac:dyDescent="0.4">
      <c r="C34" s="23"/>
      <c r="J34" s="133"/>
      <c r="K34" s="133"/>
      <c r="L34" s="133"/>
      <c r="M34" s="133"/>
      <c r="N34" s="133"/>
    </row>
    <row r="35" spans="1:14" s="46" customFormat="1" ht="19.8" x14ac:dyDescent="0.45">
      <c r="A35" s="46" t="s">
        <v>51</v>
      </c>
      <c r="B35" s="47"/>
      <c r="I35" s="47"/>
      <c r="J35" s="134"/>
      <c r="K35" s="134"/>
      <c r="L35" s="134"/>
      <c r="M35" s="134"/>
      <c r="N35" s="134"/>
    </row>
    <row r="36" spans="1:14" x14ac:dyDescent="0.4">
      <c r="A36" s="42" t="s">
        <v>39</v>
      </c>
      <c r="J36" s="133"/>
      <c r="K36" s="133"/>
      <c r="L36" s="133"/>
      <c r="M36" s="133"/>
      <c r="N36" s="133"/>
    </row>
    <row r="37" spans="1:14" x14ac:dyDescent="0.4">
      <c r="A37" s="42"/>
      <c r="J37" s="133"/>
      <c r="K37" s="133"/>
      <c r="L37" s="133"/>
      <c r="M37" s="133"/>
      <c r="N37" s="133"/>
    </row>
    <row r="38" spans="1:14" x14ac:dyDescent="0.4">
      <c r="A38" s="1" t="s">
        <v>0</v>
      </c>
      <c r="B38" s="2" t="s">
        <v>1</v>
      </c>
      <c r="H38" s="1" t="s">
        <v>0</v>
      </c>
      <c r="I38" s="2" t="s">
        <v>1</v>
      </c>
      <c r="J38" s="133"/>
      <c r="K38" s="133"/>
      <c r="L38" s="133"/>
      <c r="M38" s="133"/>
      <c r="N38" s="133"/>
    </row>
    <row r="39" spans="1:14" x14ac:dyDescent="0.4">
      <c r="A39" t="s">
        <v>2</v>
      </c>
      <c r="B39">
        <v>1</v>
      </c>
      <c r="C39" s="23" t="str">
        <f>REPT("c ",B39)</f>
        <v xml:space="preserve">c </v>
      </c>
      <c r="H39" t="s">
        <v>2</v>
      </c>
      <c r="I39">
        <v>1</v>
      </c>
      <c r="J39" s="132"/>
      <c r="K39" s="133"/>
      <c r="L39" s="133"/>
      <c r="M39" s="133"/>
      <c r="N39" s="133"/>
    </row>
    <row r="40" spans="1:14" x14ac:dyDescent="0.4">
      <c r="A40" t="s">
        <v>3</v>
      </c>
      <c r="B40">
        <v>3</v>
      </c>
      <c r="C40" s="23" t="str">
        <f t="shared" ref="C40:C42" si="3">REPT("c ",B40)</f>
        <v xml:space="preserve">c c c </v>
      </c>
      <c r="H40" t="s">
        <v>3</v>
      </c>
      <c r="I40">
        <v>3</v>
      </c>
      <c r="J40" s="132"/>
      <c r="K40" s="133"/>
      <c r="L40" s="133"/>
      <c r="M40" s="133"/>
      <c r="N40" s="133"/>
    </row>
    <row r="41" spans="1:14" x14ac:dyDescent="0.4">
      <c r="A41" t="s">
        <v>4</v>
      </c>
      <c r="B41">
        <v>9</v>
      </c>
      <c r="C41" s="23" t="str">
        <f t="shared" si="3"/>
        <v xml:space="preserve">c c c c c c c c c </v>
      </c>
      <c r="H41" t="s">
        <v>4</v>
      </c>
      <c r="I41">
        <v>9</v>
      </c>
      <c r="J41" s="132"/>
      <c r="K41" s="133"/>
      <c r="L41" s="133"/>
      <c r="M41" s="133"/>
      <c r="N41" s="133"/>
    </row>
    <row r="42" spans="1:14" x14ac:dyDescent="0.4">
      <c r="A42" t="s">
        <v>5</v>
      </c>
      <c r="B42">
        <v>4</v>
      </c>
      <c r="C42" s="23" t="str">
        <f t="shared" si="3"/>
        <v xml:space="preserve">c c c c </v>
      </c>
      <c r="H42" t="s">
        <v>5</v>
      </c>
      <c r="I42">
        <v>4</v>
      </c>
      <c r="J42" s="132"/>
      <c r="K42" s="133"/>
      <c r="L42" s="133"/>
      <c r="M42" s="133"/>
      <c r="N42" s="133"/>
    </row>
    <row r="43" spans="1:14" x14ac:dyDescent="0.4">
      <c r="C43" s="23"/>
      <c r="J43" s="133"/>
      <c r="K43" s="133"/>
      <c r="L43" s="133"/>
      <c r="M43" s="133"/>
    </row>
    <row r="44" spans="1:14" s="46" customFormat="1" ht="19.8" x14ac:dyDescent="0.45">
      <c r="A44" s="46" t="s">
        <v>52</v>
      </c>
      <c r="B44" s="47"/>
      <c r="I44" s="47"/>
      <c r="J44" s="134"/>
      <c r="K44" s="134"/>
      <c r="L44" s="134"/>
      <c r="M44" s="134"/>
    </row>
    <row r="45" spans="1:14" x14ac:dyDescent="0.4">
      <c r="A45" s="42" t="s">
        <v>40</v>
      </c>
      <c r="J45" s="133"/>
      <c r="K45" s="133"/>
      <c r="L45" s="133"/>
      <c r="M45" s="133"/>
    </row>
    <row r="46" spans="1:14" x14ac:dyDescent="0.4">
      <c r="A46" s="42"/>
      <c r="J46" s="133"/>
      <c r="K46" s="133"/>
      <c r="L46" s="133"/>
      <c r="M46" s="133"/>
    </row>
    <row r="47" spans="1:14" x14ac:dyDescent="0.4">
      <c r="A47" s="1" t="s">
        <v>0</v>
      </c>
      <c r="B47" s="2" t="s">
        <v>1</v>
      </c>
      <c r="H47" s="1" t="s">
        <v>0</v>
      </c>
      <c r="I47" s="2" t="s">
        <v>1</v>
      </c>
      <c r="J47" s="133"/>
      <c r="K47" s="133"/>
      <c r="L47" s="133"/>
      <c r="M47" s="133"/>
    </row>
    <row r="48" spans="1:14" x14ac:dyDescent="0.4">
      <c r="A48" t="s">
        <v>2</v>
      </c>
      <c r="B48">
        <v>14</v>
      </c>
      <c r="C48">
        <f>B48</f>
        <v>14</v>
      </c>
      <c r="H48" t="s">
        <v>2</v>
      </c>
      <c r="I48">
        <v>14</v>
      </c>
      <c r="J48" s="133"/>
      <c r="K48" s="133"/>
      <c r="L48" s="133"/>
      <c r="M48" s="133"/>
    </row>
    <row r="49" spans="1:12" x14ac:dyDescent="0.4">
      <c r="A49" t="s">
        <v>3</v>
      </c>
      <c r="B49">
        <v>38</v>
      </c>
      <c r="C49">
        <f t="shared" ref="C49:C51" si="4">B49</f>
        <v>38</v>
      </c>
      <c r="H49" t="s">
        <v>3</v>
      </c>
      <c r="I49">
        <v>38</v>
      </c>
      <c r="J49" s="130"/>
      <c r="K49" s="130"/>
      <c r="L49" s="130"/>
    </row>
    <row r="50" spans="1:12" x14ac:dyDescent="0.4">
      <c r="A50" t="s">
        <v>4</v>
      </c>
      <c r="B50">
        <v>12</v>
      </c>
      <c r="C50">
        <f t="shared" si="4"/>
        <v>12</v>
      </c>
      <c r="H50" t="s">
        <v>4</v>
      </c>
      <c r="I50">
        <v>12</v>
      </c>
      <c r="J50" s="130"/>
      <c r="K50" s="130"/>
      <c r="L50" s="130"/>
    </row>
    <row r="51" spans="1:12" x14ac:dyDescent="0.4">
      <c r="A51" t="s">
        <v>5</v>
      </c>
      <c r="B51">
        <v>92</v>
      </c>
      <c r="C51">
        <f t="shared" si="4"/>
        <v>92</v>
      </c>
      <c r="H51" t="s">
        <v>5</v>
      </c>
      <c r="I51">
        <v>92</v>
      </c>
      <c r="J51" s="130"/>
      <c r="K51" s="130"/>
      <c r="L51" s="130"/>
    </row>
    <row r="52" spans="1:12" x14ac:dyDescent="0.4">
      <c r="J52" s="130"/>
      <c r="K52" s="130"/>
      <c r="L52" s="130"/>
    </row>
    <row r="53" spans="1:12" s="46" customFormat="1" ht="19.8" x14ac:dyDescent="0.45">
      <c r="A53" s="46" t="s">
        <v>53</v>
      </c>
      <c r="B53" s="47"/>
      <c r="I53" s="47"/>
      <c r="J53" s="118"/>
      <c r="K53" s="118"/>
      <c r="L53" s="118"/>
    </row>
    <row r="54" spans="1:12" x14ac:dyDescent="0.4">
      <c r="A54" s="42" t="s">
        <v>41</v>
      </c>
      <c r="J54" s="130"/>
      <c r="K54" s="130"/>
      <c r="L54" s="130"/>
    </row>
    <row r="55" spans="1:12" x14ac:dyDescent="0.4">
      <c r="A55" s="42"/>
      <c r="J55" s="130"/>
      <c r="K55" s="130"/>
      <c r="L55" s="130"/>
    </row>
    <row r="56" spans="1:12" x14ac:dyDescent="0.4">
      <c r="A56" s="1" t="s">
        <v>0</v>
      </c>
      <c r="B56" s="2" t="s">
        <v>1</v>
      </c>
      <c r="H56" s="1" t="s">
        <v>0</v>
      </c>
      <c r="I56" s="2" t="s">
        <v>1</v>
      </c>
      <c r="J56" s="130"/>
      <c r="K56" s="130"/>
      <c r="L56" s="130"/>
    </row>
    <row r="57" spans="1:12" ht="17.399999999999999" thickBot="1" x14ac:dyDescent="0.45">
      <c r="A57" t="s">
        <v>2</v>
      </c>
      <c r="B57" s="3">
        <v>0.97</v>
      </c>
      <c r="C57" s="4">
        <f>B57</f>
        <v>0.97</v>
      </c>
      <c r="H57" t="s">
        <v>2</v>
      </c>
      <c r="I57" s="116">
        <v>0.97</v>
      </c>
      <c r="J57" s="131"/>
      <c r="K57" s="130"/>
      <c r="L57" s="130"/>
    </row>
    <row r="58" spans="1:12" ht="18" thickTop="1" thickBot="1" x14ac:dyDescent="0.45">
      <c r="A58" t="s">
        <v>3</v>
      </c>
      <c r="B58" s="3">
        <v>0.25</v>
      </c>
      <c r="C58" s="5">
        <f t="shared" ref="C58:C60" si="5">B58</f>
        <v>0.25</v>
      </c>
      <c r="H58" t="s">
        <v>3</v>
      </c>
      <c r="I58" s="116">
        <v>0.25</v>
      </c>
      <c r="J58" s="131"/>
      <c r="K58" s="130"/>
      <c r="L58" s="130"/>
    </row>
    <row r="59" spans="1:12" ht="18" thickTop="1" thickBot="1" x14ac:dyDescent="0.45">
      <c r="A59" t="s">
        <v>4</v>
      </c>
      <c r="B59" s="3">
        <v>0.08</v>
      </c>
      <c r="C59" s="5">
        <f t="shared" si="5"/>
        <v>0.08</v>
      </c>
      <c r="H59" t="s">
        <v>4</v>
      </c>
      <c r="I59" s="116">
        <v>0.08</v>
      </c>
      <c r="J59" s="131"/>
      <c r="K59" s="130"/>
      <c r="L59" s="130"/>
    </row>
    <row r="60" spans="1:12" ht="18" thickTop="1" thickBot="1" x14ac:dyDescent="0.45">
      <c r="A60" t="s">
        <v>5</v>
      </c>
      <c r="B60" s="3">
        <v>0.4</v>
      </c>
      <c r="C60" s="5">
        <f t="shared" si="5"/>
        <v>0.4</v>
      </c>
      <c r="H60" t="s">
        <v>5</v>
      </c>
      <c r="I60" s="116">
        <v>0.4</v>
      </c>
      <c r="J60" s="131"/>
      <c r="K60" s="130"/>
      <c r="L60" s="130"/>
    </row>
    <row r="61" spans="1:12" ht="17.399999999999999" thickTop="1" x14ac:dyDescent="0.4"/>
    <row r="62" spans="1:12" s="46" customFormat="1" ht="19.8" x14ac:dyDescent="0.45">
      <c r="A62" s="46" t="s">
        <v>54</v>
      </c>
      <c r="B62" s="47"/>
      <c r="I62" s="47"/>
      <c r="J62" s="118"/>
      <c r="K62" s="118"/>
      <c r="L62" s="118"/>
    </row>
    <row r="63" spans="1:12" x14ac:dyDescent="0.4">
      <c r="A63" s="42" t="s">
        <v>42</v>
      </c>
    </row>
    <row r="65" spans="1:12" s="1" customFormat="1" x14ac:dyDescent="0.4">
      <c r="A65" s="1" t="s">
        <v>0</v>
      </c>
      <c r="B65" s="2" t="s">
        <v>1</v>
      </c>
      <c r="C65" s="2" t="s">
        <v>1</v>
      </c>
      <c r="D65" s="2" t="s">
        <v>1</v>
      </c>
      <c r="E65" s="2" t="s">
        <v>1</v>
      </c>
      <c r="H65" s="1" t="s">
        <v>0</v>
      </c>
      <c r="I65" s="2" t="s">
        <v>1</v>
      </c>
      <c r="J65" s="2" t="s">
        <v>1</v>
      </c>
      <c r="K65" s="2" t="s">
        <v>1</v>
      </c>
      <c r="L65" s="2" t="s">
        <v>1</v>
      </c>
    </row>
    <row r="66" spans="1:12" ht="17.399999999999999" thickBot="1" x14ac:dyDescent="0.45">
      <c r="A66" t="s">
        <v>2</v>
      </c>
      <c r="B66" s="8">
        <v>2317</v>
      </c>
      <c r="C66" s="9">
        <v>4103</v>
      </c>
      <c r="D66" s="9">
        <v>6301</v>
      </c>
      <c r="E66" s="10">
        <v>6923</v>
      </c>
      <c r="H66" t="s">
        <v>2</v>
      </c>
      <c r="I66" s="120">
        <v>2317</v>
      </c>
      <c r="J66" s="120">
        <v>4103</v>
      </c>
      <c r="K66" s="120">
        <v>6301</v>
      </c>
      <c r="L66" s="120">
        <v>6923</v>
      </c>
    </row>
    <row r="67" spans="1:12" ht="18" thickTop="1" thickBot="1" x14ac:dyDescent="0.45">
      <c r="A67" t="s">
        <v>3</v>
      </c>
      <c r="B67" s="11">
        <v>1750</v>
      </c>
      <c r="C67" s="12">
        <v>2138</v>
      </c>
      <c r="D67" s="12">
        <v>6375</v>
      </c>
      <c r="E67" s="13">
        <v>2808</v>
      </c>
      <c r="H67" t="s">
        <v>3</v>
      </c>
      <c r="I67" s="120">
        <v>1750</v>
      </c>
      <c r="J67" s="120">
        <v>2138</v>
      </c>
      <c r="K67" s="120">
        <v>6375</v>
      </c>
      <c r="L67" s="120">
        <v>2808</v>
      </c>
    </row>
    <row r="68" spans="1:12" ht="18" thickTop="1" thickBot="1" x14ac:dyDescent="0.45">
      <c r="A68" t="s">
        <v>4</v>
      </c>
      <c r="B68" s="11">
        <v>8977</v>
      </c>
      <c r="C68" s="12">
        <v>7575</v>
      </c>
      <c r="D68" s="12">
        <v>8426</v>
      </c>
      <c r="E68" s="13">
        <v>1075</v>
      </c>
      <c r="H68" t="s">
        <v>4</v>
      </c>
      <c r="I68" s="120">
        <v>8977</v>
      </c>
      <c r="J68" s="120">
        <v>7575</v>
      </c>
      <c r="K68" s="120">
        <v>8426</v>
      </c>
      <c r="L68" s="120">
        <v>1075</v>
      </c>
    </row>
    <row r="69" spans="1:12" ht="18" thickTop="1" thickBot="1" x14ac:dyDescent="0.45">
      <c r="A69" t="s">
        <v>5</v>
      </c>
      <c r="B69" s="11">
        <v>5155</v>
      </c>
      <c r="C69" s="12">
        <v>8920</v>
      </c>
      <c r="D69" s="12">
        <v>6438</v>
      </c>
      <c r="E69" s="13">
        <v>8053</v>
      </c>
      <c r="H69" t="s">
        <v>5</v>
      </c>
      <c r="I69" s="120">
        <v>5155</v>
      </c>
      <c r="J69" s="120">
        <v>8920</v>
      </c>
      <c r="K69" s="120">
        <v>6438</v>
      </c>
      <c r="L69" s="120">
        <v>8053</v>
      </c>
    </row>
    <row r="70" spans="1:12" ht="17.399999999999999" thickTop="1" x14ac:dyDescent="0.4">
      <c r="B70" s="3"/>
    </row>
    <row r="71" spans="1:12" s="126" customFormat="1" ht="27" x14ac:dyDescent="0.6">
      <c r="A71" s="126" t="s">
        <v>55</v>
      </c>
      <c r="H71" s="126" t="s">
        <v>35</v>
      </c>
    </row>
    <row r="72" spans="1:12" x14ac:dyDescent="0.4">
      <c r="A72" t="s">
        <v>43</v>
      </c>
    </row>
    <row r="74" spans="1:12" s="48" customFormat="1" ht="19.8" x14ac:dyDescent="0.45">
      <c r="A74" s="48" t="s">
        <v>56</v>
      </c>
      <c r="B74" s="49"/>
      <c r="I74" s="49"/>
    </row>
    <row r="75" spans="1:12" x14ac:dyDescent="0.4">
      <c r="A75" s="42" t="s">
        <v>44</v>
      </c>
    </row>
    <row r="76" spans="1:12" x14ac:dyDescent="0.4">
      <c r="A76" s="42"/>
    </row>
    <row r="77" spans="1:12" s="21" customFormat="1" x14ac:dyDescent="0.4">
      <c r="A77" s="43" t="s">
        <v>0</v>
      </c>
      <c r="B77" s="44" t="s">
        <v>6</v>
      </c>
      <c r="C77" s="44" t="s">
        <v>7</v>
      </c>
      <c r="D77" s="45" t="s">
        <v>8</v>
      </c>
      <c r="H77" s="43" t="s">
        <v>0</v>
      </c>
      <c r="I77" s="44" t="s">
        <v>6</v>
      </c>
      <c r="J77" s="44" t="s">
        <v>7</v>
      </c>
      <c r="K77" s="45" t="s">
        <v>8</v>
      </c>
    </row>
    <row r="78" spans="1:12" x14ac:dyDescent="0.4">
      <c r="A78" t="s">
        <v>2</v>
      </c>
      <c r="B78">
        <v>14</v>
      </c>
      <c r="C78">
        <v>18</v>
      </c>
      <c r="H78" t="s">
        <v>2</v>
      </c>
      <c r="I78">
        <v>14</v>
      </c>
      <c r="J78">
        <v>18</v>
      </c>
    </row>
    <row r="79" spans="1:12" x14ac:dyDescent="0.4">
      <c r="A79" t="s">
        <v>3</v>
      </c>
      <c r="B79">
        <v>38</v>
      </c>
      <c r="C79">
        <v>32</v>
      </c>
      <c r="H79" t="s">
        <v>3</v>
      </c>
      <c r="I79">
        <v>38</v>
      </c>
      <c r="J79">
        <v>32</v>
      </c>
    </row>
    <row r="80" spans="1:12" x14ac:dyDescent="0.4">
      <c r="A80" t="s">
        <v>4</v>
      </c>
      <c r="B80">
        <v>12</v>
      </c>
      <c r="C80">
        <v>11</v>
      </c>
      <c r="H80" t="s">
        <v>4</v>
      </c>
      <c r="I80">
        <v>12</v>
      </c>
      <c r="J80">
        <v>11</v>
      </c>
    </row>
    <row r="81" spans="1:11" x14ac:dyDescent="0.4">
      <c r="A81" t="s">
        <v>5</v>
      </c>
      <c r="B81">
        <v>92</v>
      </c>
      <c r="C81">
        <v>10</v>
      </c>
      <c r="H81" t="s">
        <v>5</v>
      </c>
      <c r="I81">
        <v>92</v>
      </c>
      <c r="J81">
        <v>10</v>
      </c>
    </row>
    <row r="83" spans="1:11" s="48" customFormat="1" ht="19.8" x14ac:dyDescent="0.45">
      <c r="A83" s="48" t="s">
        <v>57</v>
      </c>
      <c r="B83" s="49"/>
      <c r="I83" s="49"/>
    </row>
    <row r="84" spans="1:11" x14ac:dyDescent="0.4">
      <c r="A84" s="42" t="s">
        <v>58</v>
      </c>
    </row>
    <row r="85" spans="1:11" x14ac:dyDescent="0.4">
      <c r="A85" s="42"/>
    </row>
    <row r="86" spans="1:11" x14ac:dyDescent="0.4">
      <c r="A86" s="1" t="s">
        <v>0</v>
      </c>
      <c r="B86" s="2" t="s">
        <v>6</v>
      </c>
      <c r="C86" s="2" t="s">
        <v>7</v>
      </c>
      <c r="D86" s="14" t="s">
        <v>8</v>
      </c>
      <c r="H86" s="1" t="s">
        <v>0</v>
      </c>
      <c r="I86" s="2" t="s">
        <v>6</v>
      </c>
      <c r="J86" s="2" t="s">
        <v>7</v>
      </c>
      <c r="K86" s="14" t="s">
        <v>8</v>
      </c>
    </row>
    <row r="87" spans="1:11" x14ac:dyDescent="0.4">
      <c r="A87" t="s">
        <v>2</v>
      </c>
      <c r="B87">
        <v>14</v>
      </c>
      <c r="C87">
        <v>18</v>
      </c>
      <c r="H87" t="s">
        <v>2</v>
      </c>
      <c r="I87">
        <v>-14</v>
      </c>
      <c r="J87">
        <v>18</v>
      </c>
    </row>
    <row r="88" spans="1:11" x14ac:dyDescent="0.4">
      <c r="A88" t="s">
        <v>3</v>
      </c>
      <c r="B88">
        <v>38</v>
      </c>
      <c r="C88">
        <v>32</v>
      </c>
      <c r="H88" t="s">
        <v>3</v>
      </c>
      <c r="I88">
        <v>38</v>
      </c>
      <c r="J88">
        <v>32</v>
      </c>
    </row>
    <row r="89" spans="1:11" x14ac:dyDescent="0.4">
      <c r="A89" t="s">
        <v>4</v>
      </c>
      <c r="B89">
        <v>12</v>
      </c>
      <c r="C89">
        <v>11</v>
      </c>
      <c r="H89" t="s">
        <v>4</v>
      </c>
      <c r="I89">
        <v>12</v>
      </c>
      <c r="J89">
        <v>11</v>
      </c>
    </row>
    <row r="90" spans="1:11" x14ac:dyDescent="0.4">
      <c r="A90" t="s">
        <v>5</v>
      </c>
      <c r="B90">
        <v>92</v>
      </c>
      <c r="C90">
        <v>10</v>
      </c>
      <c r="H90" t="s">
        <v>5</v>
      </c>
      <c r="I90">
        <v>92</v>
      </c>
      <c r="J90">
        <v>10</v>
      </c>
    </row>
    <row r="92" spans="1:11" ht="19.8" x14ac:dyDescent="0.45">
      <c r="A92" s="48" t="s">
        <v>59</v>
      </c>
    </row>
    <row r="93" spans="1:11" x14ac:dyDescent="0.4">
      <c r="A93" s="42" t="s">
        <v>60</v>
      </c>
    </row>
    <row r="94" spans="1:11" x14ac:dyDescent="0.4">
      <c r="A94" s="42"/>
    </row>
    <row r="95" spans="1:11" x14ac:dyDescent="0.4">
      <c r="A95" s="1" t="s">
        <v>0</v>
      </c>
      <c r="B95" s="2" t="s">
        <v>6</v>
      </c>
      <c r="C95" s="2" t="s">
        <v>7</v>
      </c>
      <c r="D95" s="14" t="s">
        <v>8</v>
      </c>
      <c r="H95" s="1" t="s">
        <v>0</v>
      </c>
      <c r="I95" s="2" t="s">
        <v>6</v>
      </c>
      <c r="J95" s="2" t="s">
        <v>7</v>
      </c>
      <c r="K95" s="14" t="s">
        <v>8</v>
      </c>
    </row>
    <row r="96" spans="1:11" x14ac:dyDescent="0.4">
      <c r="A96" t="s">
        <v>2</v>
      </c>
      <c r="B96">
        <v>14</v>
      </c>
      <c r="C96">
        <v>-18</v>
      </c>
      <c r="H96" t="s">
        <v>2</v>
      </c>
      <c r="I96">
        <v>14</v>
      </c>
      <c r="J96">
        <v>-18</v>
      </c>
    </row>
    <row r="97" spans="1:13" x14ac:dyDescent="0.4">
      <c r="A97" t="s">
        <v>3</v>
      </c>
      <c r="B97">
        <v>-38</v>
      </c>
      <c r="C97">
        <v>32</v>
      </c>
      <c r="H97" t="s">
        <v>3</v>
      </c>
      <c r="I97">
        <v>-38</v>
      </c>
      <c r="J97">
        <v>32</v>
      </c>
    </row>
    <row r="98" spans="1:13" x14ac:dyDescent="0.4">
      <c r="A98" t="s">
        <v>4</v>
      </c>
      <c r="B98">
        <v>12</v>
      </c>
      <c r="C98">
        <v>-11</v>
      </c>
      <c r="H98" t="s">
        <v>4</v>
      </c>
      <c r="I98">
        <v>12</v>
      </c>
      <c r="J98">
        <v>-11</v>
      </c>
    </row>
    <row r="99" spans="1:13" x14ac:dyDescent="0.4">
      <c r="A99" t="s">
        <v>5</v>
      </c>
      <c r="B99">
        <v>92</v>
      </c>
      <c r="C99">
        <v>-10</v>
      </c>
      <c r="H99" t="s">
        <v>5</v>
      </c>
      <c r="I99">
        <v>92</v>
      </c>
      <c r="J99">
        <v>-10</v>
      </c>
    </row>
    <row r="101" spans="1:13" ht="19.8" x14ac:dyDescent="0.45">
      <c r="A101" s="48" t="s">
        <v>61</v>
      </c>
    </row>
    <row r="102" spans="1:13" x14ac:dyDescent="0.4">
      <c r="A102" s="42" t="s">
        <v>41</v>
      </c>
    </row>
    <row r="104" spans="1:13" x14ac:dyDescent="0.4">
      <c r="A104" s="1" t="s">
        <v>0</v>
      </c>
      <c r="B104" s="2" t="s">
        <v>6</v>
      </c>
      <c r="C104" s="2" t="s">
        <v>7</v>
      </c>
      <c r="D104" s="2"/>
      <c r="E104" s="2" t="s">
        <v>9</v>
      </c>
      <c r="H104" s="1" t="s">
        <v>0</v>
      </c>
      <c r="I104" s="2" t="s">
        <v>6</v>
      </c>
      <c r="J104" s="2" t="s">
        <v>7</v>
      </c>
      <c r="L104" s="124"/>
    </row>
    <row r="105" spans="1:13" ht="17.399999999999999" thickBot="1" x14ac:dyDescent="0.45">
      <c r="A105" t="s">
        <v>2</v>
      </c>
      <c r="B105" s="7">
        <v>1240</v>
      </c>
      <c r="C105" s="7">
        <v>1213</v>
      </c>
      <c r="D105" s="29">
        <f>IF(E105&lt;0,E105,"")</f>
        <v>-27</v>
      </c>
      <c r="E105" s="4">
        <f>C105-B105</f>
        <v>-27</v>
      </c>
      <c r="F105" s="16" t="str">
        <f>IF(E105&gt;0,E105,"")</f>
        <v/>
      </c>
      <c r="H105" t="s">
        <v>2</v>
      </c>
      <c r="I105" s="115">
        <v>1240</v>
      </c>
      <c r="J105" s="115">
        <v>1213</v>
      </c>
      <c r="K105" s="29"/>
      <c r="L105" s="26"/>
      <c r="M105" s="36"/>
    </row>
    <row r="106" spans="1:13" ht="18" thickTop="1" thickBot="1" x14ac:dyDescent="0.45">
      <c r="A106" t="s">
        <v>3</v>
      </c>
      <c r="B106" s="7">
        <v>1648</v>
      </c>
      <c r="C106" s="7">
        <v>1280</v>
      </c>
      <c r="D106" s="29">
        <f t="shared" ref="D106:D108" si="6">IF(E106&lt;0,E106,"")</f>
        <v>-368</v>
      </c>
      <c r="E106" s="5">
        <f t="shared" ref="E106:E108" si="7">C106-B106</f>
        <v>-368</v>
      </c>
      <c r="F106" s="16" t="str">
        <f t="shared" ref="F106:F108" si="8">IF(E106&gt;0,E106,"")</f>
        <v/>
      </c>
      <c r="H106" t="s">
        <v>3</v>
      </c>
      <c r="I106" s="115">
        <v>1648</v>
      </c>
      <c r="J106" s="115">
        <v>1280</v>
      </c>
      <c r="K106" s="29"/>
      <c r="L106" s="26"/>
      <c r="M106" s="36"/>
    </row>
    <row r="107" spans="1:13" ht="18" thickTop="1" thickBot="1" x14ac:dyDescent="0.45">
      <c r="A107" t="s">
        <v>4</v>
      </c>
      <c r="B107" s="7">
        <v>1416</v>
      </c>
      <c r="C107" s="7">
        <v>1871</v>
      </c>
      <c r="D107" s="15" t="str">
        <f t="shared" si="6"/>
        <v/>
      </c>
      <c r="E107" s="5">
        <f t="shared" si="7"/>
        <v>455</v>
      </c>
      <c r="F107" s="36">
        <f t="shared" si="8"/>
        <v>455</v>
      </c>
      <c r="H107" t="s">
        <v>4</v>
      </c>
      <c r="I107" s="115">
        <v>1416</v>
      </c>
      <c r="J107" s="115">
        <v>1871</v>
      </c>
      <c r="K107" s="29"/>
      <c r="L107" s="26"/>
      <c r="M107" s="36"/>
    </row>
    <row r="108" spans="1:13" ht="18" thickTop="1" thickBot="1" x14ac:dyDescent="0.45">
      <c r="A108" t="s">
        <v>5</v>
      </c>
      <c r="B108" s="7">
        <v>1221</v>
      </c>
      <c r="C108" s="7">
        <v>1827</v>
      </c>
      <c r="D108" s="15" t="str">
        <f t="shared" si="6"/>
        <v/>
      </c>
      <c r="E108" s="5">
        <f t="shared" si="7"/>
        <v>606</v>
      </c>
      <c r="F108" s="36">
        <f t="shared" si="8"/>
        <v>606</v>
      </c>
      <c r="H108" t="s">
        <v>5</v>
      </c>
      <c r="I108" s="115">
        <v>1221</v>
      </c>
      <c r="J108" s="115">
        <v>1827</v>
      </c>
      <c r="K108" s="29"/>
      <c r="L108" s="26"/>
      <c r="M108" s="36"/>
    </row>
    <row r="109" spans="1:13" ht="17.399999999999999" thickTop="1" x14ac:dyDescent="0.4"/>
    <row r="110" spans="1:13" ht="19.8" x14ac:dyDescent="0.45">
      <c r="A110" s="48" t="s">
        <v>62</v>
      </c>
    </row>
    <row r="111" spans="1:13" x14ac:dyDescent="0.4">
      <c r="A111" s="42" t="s">
        <v>63</v>
      </c>
    </row>
    <row r="113" spans="1:11" x14ac:dyDescent="0.4">
      <c r="A113" s="1" t="s">
        <v>0</v>
      </c>
      <c r="B113" s="2" t="s">
        <v>6</v>
      </c>
      <c r="C113" s="2" t="s">
        <v>7</v>
      </c>
      <c r="D113" s="14" t="s">
        <v>10</v>
      </c>
      <c r="H113" s="1" t="s">
        <v>0</v>
      </c>
      <c r="I113" s="2" t="s">
        <v>6</v>
      </c>
      <c r="J113" s="2" t="s">
        <v>7</v>
      </c>
      <c r="K113" s="14" t="s">
        <v>10</v>
      </c>
    </row>
    <row r="114" spans="1:11" x14ac:dyDescent="0.4">
      <c r="A114" t="s">
        <v>2</v>
      </c>
      <c r="B114" s="7">
        <v>1240</v>
      </c>
      <c r="C114" s="7">
        <v>1213</v>
      </c>
      <c r="D114" s="37" t="b">
        <f>IF(C114&gt;B114,TRUE,FALSE)</f>
        <v>0</v>
      </c>
      <c r="H114" t="s">
        <v>2</v>
      </c>
      <c r="I114" s="115">
        <v>1240</v>
      </c>
      <c r="J114" s="115">
        <v>1213</v>
      </c>
      <c r="K114" s="125"/>
    </row>
    <row r="115" spans="1:11" x14ac:dyDescent="0.4">
      <c r="A115" t="s">
        <v>3</v>
      </c>
      <c r="B115" s="7">
        <v>1648</v>
      </c>
      <c r="C115" s="7">
        <v>1280</v>
      </c>
      <c r="D115" s="37" t="b">
        <f t="shared" ref="D115:D117" si="9">IF(C115&gt;B115,TRUE,FALSE)</f>
        <v>0</v>
      </c>
      <c r="H115" t="s">
        <v>3</v>
      </c>
      <c r="I115" s="115">
        <v>1648</v>
      </c>
      <c r="J115" s="115">
        <v>1280</v>
      </c>
      <c r="K115" s="125"/>
    </row>
    <row r="116" spans="1:11" x14ac:dyDescent="0.4">
      <c r="A116" t="s">
        <v>4</v>
      </c>
      <c r="B116" s="7">
        <v>1416</v>
      </c>
      <c r="C116" s="7">
        <v>1871</v>
      </c>
      <c r="D116" s="37" t="b">
        <f t="shared" si="9"/>
        <v>1</v>
      </c>
      <c r="H116" t="s">
        <v>4</v>
      </c>
      <c r="I116" s="115">
        <v>1416</v>
      </c>
      <c r="J116" s="115">
        <v>1871</v>
      </c>
      <c r="K116" s="125"/>
    </row>
    <row r="117" spans="1:11" x14ac:dyDescent="0.4">
      <c r="A117" t="s">
        <v>5</v>
      </c>
      <c r="B117" s="7">
        <v>1221</v>
      </c>
      <c r="C117" s="7">
        <v>1827</v>
      </c>
      <c r="D117" s="37" t="b">
        <f t="shared" si="9"/>
        <v>1</v>
      </c>
      <c r="H117" t="s">
        <v>5</v>
      </c>
      <c r="I117" s="115">
        <v>1221</v>
      </c>
      <c r="J117" s="115">
        <v>1827</v>
      </c>
      <c r="K117" s="125"/>
    </row>
    <row r="118" spans="1:11" x14ac:dyDescent="0.4">
      <c r="B118" s="7"/>
      <c r="C118" s="7"/>
      <c r="D118" s="17"/>
    </row>
    <row r="119" spans="1:11" ht="19.8" x14ac:dyDescent="0.45">
      <c r="A119" s="48" t="s">
        <v>67</v>
      </c>
    </row>
    <row r="120" spans="1:11" x14ac:dyDescent="0.4">
      <c r="A120" s="42" t="s">
        <v>64</v>
      </c>
    </row>
    <row r="122" spans="1:11" x14ac:dyDescent="0.4">
      <c r="A122" s="1" t="s">
        <v>0</v>
      </c>
      <c r="B122" s="2" t="s">
        <v>6</v>
      </c>
      <c r="C122" s="2" t="s">
        <v>7</v>
      </c>
      <c r="D122" s="14" t="s">
        <v>10</v>
      </c>
      <c r="H122" s="1" t="s">
        <v>0</v>
      </c>
      <c r="I122" s="2" t="s">
        <v>6</v>
      </c>
      <c r="J122" s="2" t="s">
        <v>7</v>
      </c>
      <c r="K122" s="14" t="s">
        <v>84</v>
      </c>
    </row>
    <row r="123" spans="1:11" x14ac:dyDescent="0.4">
      <c r="A123" t="s">
        <v>2</v>
      </c>
      <c r="B123" s="7">
        <v>1240</v>
      </c>
      <c r="C123" s="7">
        <v>1213</v>
      </c>
      <c r="D123" s="24" t="str">
        <f>IF(C123&gt;B123,"g","c")</f>
        <v>c</v>
      </c>
      <c r="F123" s="30"/>
      <c r="H123" t="s">
        <v>2</v>
      </c>
      <c r="I123" s="115">
        <v>1240</v>
      </c>
      <c r="J123" s="115">
        <v>1213</v>
      </c>
    </row>
    <row r="124" spans="1:11" x14ac:dyDescent="0.4">
      <c r="A124" t="s">
        <v>3</v>
      </c>
      <c r="B124" s="7">
        <v>1648</v>
      </c>
      <c r="C124" s="7">
        <v>1280</v>
      </c>
      <c r="D124" s="24" t="str">
        <f t="shared" ref="D124:D126" si="10">IF(C124&gt;B124,"g","c")</f>
        <v>c</v>
      </c>
      <c r="F124" s="30"/>
      <c r="H124" t="s">
        <v>3</v>
      </c>
      <c r="I124" s="115">
        <v>1648</v>
      </c>
      <c r="J124" s="115">
        <v>1280</v>
      </c>
    </row>
    <row r="125" spans="1:11" x14ac:dyDescent="0.4">
      <c r="A125" t="s">
        <v>4</v>
      </c>
      <c r="B125" s="7">
        <v>1416</v>
      </c>
      <c r="C125" s="7">
        <v>1871</v>
      </c>
      <c r="D125" s="24" t="str">
        <f t="shared" si="10"/>
        <v>g</v>
      </c>
      <c r="F125" s="30"/>
      <c r="H125" t="s">
        <v>4</v>
      </c>
      <c r="I125" s="115">
        <v>1416</v>
      </c>
      <c r="J125" s="115">
        <v>1871</v>
      </c>
    </row>
    <row r="126" spans="1:11" x14ac:dyDescent="0.4">
      <c r="A126" t="s">
        <v>5</v>
      </c>
      <c r="B126" s="7">
        <v>1221</v>
      </c>
      <c r="C126" s="7">
        <v>1827</v>
      </c>
      <c r="D126" s="24" t="str">
        <f t="shared" si="10"/>
        <v>g</v>
      </c>
      <c r="F126" s="30"/>
      <c r="H126" t="s">
        <v>5</v>
      </c>
      <c r="I126" s="115">
        <v>1221</v>
      </c>
      <c r="J126" s="115">
        <v>1827</v>
      </c>
    </row>
    <row r="127" spans="1:11" x14ac:dyDescent="0.4">
      <c r="B127" s="7"/>
      <c r="C127" s="7"/>
      <c r="D127" s="17"/>
      <c r="I127" s="115"/>
      <c r="J127" s="115"/>
    </row>
    <row r="128" spans="1:11" ht="19.8" x14ac:dyDescent="0.45">
      <c r="A128" s="48" t="s">
        <v>66</v>
      </c>
    </row>
    <row r="129" spans="1:11" x14ac:dyDescent="0.4">
      <c r="A129" s="42" t="s">
        <v>65</v>
      </c>
    </row>
    <row r="131" spans="1:11" x14ac:dyDescent="0.4">
      <c r="A131" s="1" t="s">
        <v>0</v>
      </c>
      <c r="B131" s="2" t="s">
        <v>6</v>
      </c>
      <c r="C131" s="2" t="s">
        <v>7</v>
      </c>
      <c r="D131" s="14" t="s">
        <v>10</v>
      </c>
      <c r="H131" s="1" t="s">
        <v>0</v>
      </c>
      <c r="I131" s="2" t="s">
        <v>6</v>
      </c>
      <c r="J131" s="2" t="s">
        <v>7</v>
      </c>
      <c r="K131" s="14" t="s">
        <v>10</v>
      </c>
    </row>
    <row r="132" spans="1:11" x14ac:dyDescent="0.4">
      <c r="A132" t="s">
        <v>2</v>
      </c>
      <c r="B132" s="7">
        <v>1240</v>
      </c>
      <c r="C132" s="7">
        <v>1213</v>
      </c>
      <c r="D132" s="24" t="str">
        <f>IF(C132&gt;B132,"n","")</f>
        <v/>
      </c>
      <c r="F132" s="31"/>
      <c r="H132" t="s">
        <v>2</v>
      </c>
      <c r="I132" s="115">
        <v>1240</v>
      </c>
      <c r="J132" s="115">
        <v>1213</v>
      </c>
    </row>
    <row r="133" spans="1:11" x14ac:dyDescent="0.4">
      <c r="A133" t="s">
        <v>3</v>
      </c>
      <c r="B133" s="7">
        <v>1648</v>
      </c>
      <c r="C133" s="7">
        <v>1280</v>
      </c>
      <c r="D133" s="24" t="str">
        <f t="shared" ref="D133:D135" si="11">IF(C133&gt;B133,"n","")</f>
        <v/>
      </c>
      <c r="F133" s="31"/>
      <c r="H133" t="s">
        <v>3</v>
      </c>
      <c r="I133" s="115">
        <v>1648</v>
      </c>
      <c r="J133" s="115">
        <v>1280</v>
      </c>
    </row>
    <row r="134" spans="1:11" x14ac:dyDescent="0.4">
      <c r="A134" t="s">
        <v>4</v>
      </c>
      <c r="B134" s="7">
        <v>1416</v>
      </c>
      <c r="C134" s="7">
        <v>1871</v>
      </c>
      <c r="D134" s="24" t="str">
        <f>IF(C134&gt;B134,"n","")</f>
        <v>n</v>
      </c>
      <c r="F134" s="17"/>
      <c r="H134" t="s">
        <v>4</v>
      </c>
      <c r="I134" s="115">
        <v>1416</v>
      </c>
      <c r="J134" s="115">
        <v>1871</v>
      </c>
    </row>
    <row r="135" spans="1:11" x14ac:dyDescent="0.4">
      <c r="A135" t="s">
        <v>5</v>
      </c>
      <c r="B135" s="7">
        <v>1221</v>
      </c>
      <c r="C135" s="7">
        <v>1827</v>
      </c>
      <c r="D135" s="24" t="str">
        <f t="shared" si="11"/>
        <v>n</v>
      </c>
      <c r="F135" s="17"/>
      <c r="H135" t="s">
        <v>5</v>
      </c>
      <c r="I135" s="115">
        <v>1221</v>
      </c>
      <c r="J135" s="115">
        <v>1827</v>
      </c>
    </row>
    <row r="136" spans="1:11" x14ac:dyDescent="0.4">
      <c r="B136" s="7"/>
      <c r="C136" s="7"/>
      <c r="D136" s="24"/>
      <c r="I136" s="115"/>
      <c r="J136" s="115"/>
    </row>
    <row r="137" spans="1:11" x14ac:dyDescent="0.4">
      <c r="A137" s="42" t="s">
        <v>68</v>
      </c>
    </row>
    <row r="139" spans="1:11" x14ac:dyDescent="0.4">
      <c r="A139" s="1" t="s">
        <v>0</v>
      </c>
      <c r="B139" s="2" t="s">
        <v>6</v>
      </c>
      <c r="C139" s="2" t="s">
        <v>7</v>
      </c>
      <c r="D139" s="14" t="s">
        <v>10</v>
      </c>
      <c r="H139" s="1" t="s">
        <v>0</v>
      </c>
      <c r="I139" s="2" t="s">
        <v>6</v>
      </c>
      <c r="J139" s="2" t="s">
        <v>7</v>
      </c>
      <c r="K139" s="14" t="s">
        <v>10</v>
      </c>
    </row>
    <row r="140" spans="1:11" x14ac:dyDescent="0.4">
      <c r="A140" t="s">
        <v>2</v>
      </c>
      <c r="B140" s="7">
        <v>1240</v>
      </c>
      <c r="C140" s="7">
        <v>1213</v>
      </c>
      <c r="D140" s="31" t="s">
        <v>33</v>
      </c>
      <c r="H140" t="s">
        <v>2</v>
      </c>
      <c r="I140" s="115">
        <v>1240</v>
      </c>
      <c r="J140" s="115">
        <v>1213</v>
      </c>
    </row>
    <row r="141" spans="1:11" x14ac:dyDescent="0.4">
      <c r="A141" t="s">
        <v>3</v>
      </c>
      <c r="B141" s="7">
        <v>1648</v>
      </c>
      <c r="C141" s="7">
        <v>1280</v>
      </c>
      <c r="D141" s="31" t="s">
        <v>33</v>
      </c>
      <c r="H141" t="s">
        <v>3</v>
      </c>
      <c r="I141" s="115">
        <v>1648</v>
      </c>
      <c r="J141" s="115">
        <v>1280</v>
      </c>
    </row>
    <row r="142" spans="1:11" x14ac:dyDescent="0.4">
      <c r="A142" t="s">
        <v>4</v>
      </c>
      <c r="B142" s="7">
        <v>1416</v>
      </c>
      <c r="C142" s="7">
        <v>1871</v>
      </c>
      <c r="D142" s="31" t="s">
        <v>33</v>
      </c>
      <c r="H142" t="s">
        <v>4</v>
      </c>
      <c r="I142" s="115">
        <v>1416</v>
      </c>
      <c r="J142" s="115">
        <v>1871</v>
      </c>
    </row>
    <row r="143" spans="1:11" x14ac:dyDescent="0.4">
      <c r="A143" t="s">
        <v>5</v>
      </c>
      <c r="B143" s="7">
        <v>1221</v>
      </c>
      <c r="C143" s="7">
        <v>1827</v>
      </c>
      <c r="D143" s="31" t="s">
        <v>33</v>
      </c>
      <c r="H143" t="s">
        <v>5</v>
      </c>
      <c r="I143" s="115">
        <v>1221</v>
      </c>
      <c r="J143" s="115">
        <v>1827</v>
      </c>
    </row>
    <row r="144" spans="1:11" x14ac:dyDescent="0.4">
      <c r="B144" s="7"/>
      <c r="C144" s="7"/>
      <c r="D144" s="31"/>
      <c r="I144" s="115"/>
      <c r="J144" s="115"/>
    </row>
    <row r="145" spans="1:13" s="127" customFormat="1" ht="27" x14ac:dyDescent="0.6">
      <c r="A145" s="127" t="s">
        <v>49</v>
      </c>
      <c r="H145" s="127" t="s">
        <v>35</v>
      </c>
    </row>
    <row r="146" spans="1:13" x14ac:dyDescent="0.4">
      <c r="A146" t="s">
        <v>69</v>
      </c>
    </row>
    <row r="148" spans="1:13" s="54" customFormat="1" ht="19.8" x14ac:dyDescent="0.45">
      <c r="A148" s="53" t="s">
        <v>70</v>
      </c>
    </row>
    <row r="149" spans="1:13" x14ac:dyDescent="0.4">
      <c r="A149" s="42" t="s">
        <v>44</v>
      </c>
    </row>
    <row r="151" spans="1:13" x14ac:dyDescent="0.4">
      <c r="A151" s="1" t="s">
        <v>0</v>
      </c>
      <c r="B151" s="2" t="s">
        <v>6</v>
      </c>
      <c r="C151" s="2" t="s">
        <v>7</v>
      </c>
      <c r="D151" s="2" t="s">
        <v>11</v>
      </c>
      <c r="E151" s="2" t="s">
        <v>12</v>
      </c>
      <c r="F151" s="14" t="s">
        <v>8</v>
      </c>
      <c r="H151" s="1" t="s">
        <v>0</v>
      </c>
      <c r="I151" s="2" t="s">
        <v>6</v>
      </c>
      <c r="J151" s="2" t="s">
        <v>7</v>
      </c>
      <c r="K151" s="2" t="s">
        <v>11</v>
      </c>
      <c r="L151" s="2" t="s">
        <v>12</v>
      </c>
      <c r="M151" s="14" t="s">
        <v>8</v>
      </c>
    </row>
    <row r="152" spans="1:13" x14ac:dyDescent="0.4">
      <c r="A152" t="s">
        <v>2</v>
      </c>
      <c r="B152" s="3">
        <v>0.4</v>
      </c>
      <c r="C152" s="3">
        <v>0.48</v>
      </c>
      <c r="D152" s="3">
        <v>0.49</v>
      </c>
      <c r="E152" s="3">
        <v>0.5</v>
      </c>
      <c r="H152" t="s">
        <v>2</v>
      </c>
      <c r="I152" s="116">
        <v>0.4</v>
      </c>
      <c r="J152" s="116">
        <v>0.48</v>
      </c>
      <c r="K152" s="116">
        <v>0.49</v>
      </c>
      <c r="L152" s="116">
        <v>0.5</v>
      </c>
    </row>
    <row r="153" spans="1:13" x14ac:dyDescent="0.4">
      <c r="A153" t="s">
        <v>3</v>
      </c>
      <c r="B153" s="3">
        <v>0.38</v>
      </c>
      <c r="C153" s="3">
        <v>0.37</v>
      </c>
      <c r="D153" s="3">
        <v>0.35</v>
      </c>
      <c r="E153" s="3">
        <v>0.33</v>
      </c>
      <c r="H153" t="s">
        <v>3</v>
      </c>
      <c r="I153" s="116">
        <v>0.38</v>
      </c>
      <c r="J153" s="116">
        <v>0.37</v>
      </c>
      <c r="K153" s="116">
        <v>0.35</v>
      </c>
      <c r="L153" s="116">
        <v>0.33</v>
      </c>
    </row>
    <row r="154" spans="1:13" x14ac:dyDescent="0.4">
      <c r="A154" t="s">
        <v>4</v>
      </c>
      <c r="B154" s="3">
        <v>0.05</v>
      </c>
      <c r="C154" s="3">
        <v>0.2</v>
      </c>
      <c r="D154" s="3">
        <v>0.05</v>
      </c>
      <c r="E154" s="3">
        <v>0.2</v>
      </c>
      <c r="H154" t="s">
        <v>4</v>
      </c>
      <c r="I154" s="116">
        <v>0.05</v>
      </c>
      <c r="J154" s="116">
        <v>0.2</v>
      </c>
      <c r="K154" s="116">
        <v>0.05</v>
      </c>
      <c r="L154" s="116">
        <v>0.2</v>
      </c>
    </row>
    <row r="155" spans="1:13" x14ac:dyDescent="0.4">
      <c r="A155" t="s">
        <v>5</v>
      </c>
      <c r="B155" s="3">
        <v>0.56000000000000005</v>
      </c>
      <c r="C155" s="3">
        <v>0.57999999999999996</v>
      </c>
      <c r="D155" s="3">
        <v>0.09</v>
      </c>
      <c r="E155" s="3">
        <v>0.93</v>
      </c>
      <c r="H155" t="s">
        <v>5</v>
      </c>
      <c r="I155" s="116">
        <v>0.56000000000000005</v>
      </c>
      <c r="J155" s="116">
        <v>0.57999999999999996</v>
      </c>
      <c r="K155" s="116">
        <v>0.09</v>
      </c>
      <c r="L155" s="116">
        <v>0.93</v>
      </c>
    </row>
    <row r="156" spans="1:13" x14ac:dyDescent="0.4">
      <c r="B156" s="3"/>
      <c r="C156" s="3"/>
      <c r="D156" s="3"/>
      <c r="E156" s="3"/>
      <c r="I156" s="116"/>
      <c r="J156" s="116"/>
      <c r="K156" s="116"/>
      <c r="L156" s="116"/>
    </row>
    <row r="157" spans="1:13" s="54" customFormat="1" ht="19.8" x14ac:dyDescent="0.45">
      <c r="A157" s="53" t="s">
        <v>71</v>
      </c>
      <c r="B157" s="55"/>
      <c r="C157" s="56"/>
      <c r="D157" s="56"/>
      <c r="E157" s="56"/>
      <c r="I157" s="121"/>
      <c r="J157" s="122"/>
      <c r="K157" s="122"/>
      <c r="L157" s="122"/>
    </row>
    <row r="158" spans="1:13" x14ac:dyDescent="0.4">
      <c r="A158" s="42" t="s">
        <v>58</v>
      </c>
    </row>
    <row r="160" spans="1:13" x14ac:dyDescent="0.4">
      <c r="A160" s="1" t="s">
        <v>0</v>
      </c>
      <c r="B160" s="2" t="s">
        <v>6</v>
      </c>
      <c r="C160" s="2" t="s">
        <v>7</v>
      </c>
      <c r="D160" s="2" t="s">
        <v>11</v>
      </c>
      <c r="E160" s="2" t="s">
        <v>12</v>
      </c>
      <c r="F160" s="14" t="s">
        <v>8</v>
      </c>
      <c r="H160" s="1" t="s">
        <v>0</v>
      </c>
      <c r="I160" s="2" t="s">
        <v>6</v>
      </c>
      <c r="J160" s="2" t="s">
        <v>7</v>
      </c>
      <c r="K160" s="2" t="s">
        <v>11</v>
      </c>
      <c r="L160" s="2" t="s">
        <v>12</v>
      </c>
      <c r="M160" s="14" t="s">
        <v>8</v>
      </c>
    </row>
    <row r="161" spans="1:13" x14ac:dyDescent="0.4">
      <c r="A161" t="s">
        <v>2</v>
      </c>
      <c r="B161" s="3">
        <v>0.4</v>
      </c>
      <c r="C161" s="3">
        <v>0.48</v>
      </c>
      <c r="D161" s="3">
        <v>0.49</v>
      </c>
      <c r="E161" s="3">
        <v>0.5</v>
      </c>
      <c r="H161" t="s">
        <v>2</v>
      </c>
      <c r="I161" s="116">
        <v>0.4</v>
      </c>
      <c r="J161" s="116">
        <v>0.48</v>
      </c>
      <c r="K161" s="116">
        <v>0.49</v>
      </c>
      <c r="L161" s="116">
        <v>0.5</v>
      </c>
    </row>
    <row r="162" spans="1:13" x14ac:dyDescent="0.4">
      <c r="A162" t="s">
        <v>3</v>
      </c>
      <c r="B162" s="3">
        <v>0.38</v>
      </c>
      <c r="C162" s="3">
        <v>0.37</v>
      </c>
      <c r="D162" s="3">
        <v>0.35</v>
      </c>
      <c r="E162" s="3">
        <v>0.33</v>
      </c>
      <c r="H162" t="s">
        <v>3</v>
      </c>
      <c r="I162" s="116">
        <v>0.38</v>
      </c>
      <c r="J162" s="116">
        <v>0.37</v>
      </c>
      <c r="K162" s="116">
        <v>0.35</v>
      </c>
      <c r="L162" s="116">
        <v>0.33</v>
      </c>
    </row>
    <row r="163" spans="1:13" x14ac:dyDescent="0.4">
      <c r="A163" t="s">
        <v>4</v>
      </c>
      <c r="B163" s="3">
        <v>0.05</v>
      </c>
      <c r="C163" s="3">
        <v>0.2</v>
      </c>
      <c r="D163" s="3">
        <v>0.05</v>
      </c>
      <c r="E163" s="3">
        <v>0.2</v>
      </c>
      <c r="H163" t="s">
        <v>4</v>
      </c>
      <c r="I163" s="116">
        <v>0.05</v>
      </c>
      <c r="J163" s="116">
        <v>0.2</v>
      </c>
      <c r="K163" s="116">
        <v>0.05</v>
      </c>
      <c r="L163" s="116">
        <v>0.2</v>
      </c>
    </row>
    <row r="164" spans="1:13" x14ac:dyDescent="0.4">
      <c r="A164" t="s">
        <v>5</v>
      </c>
      <c r="B164" s="3">
        <v>0.56000000000000005</v>
      </c>
      <c r="C164" s="3">
        <v>0.57999999999999996</v>
      </c>
      <c r="D164" s="3">
        <v>0.09</v>
      </c>
      <c r="E164" s="3">
        <v>0.93</v>
      </c>
      <c r="H164" t="s">
        <v>5</v>
      </c>
      <c r="I164" s="116">
        <v>0.56000000000000005</v>
      </c>
      <c r="J164" s="116">
        <v>0.57999999999999996</v>
      </c>
      <c r="K164" s="116">
        <v>0.09</v>
      </c>
      <c r="L164" s="116">
        <v>0.93</v>
      </c>
    </row>
    <row r="165" spans="1:13" x14ac:dyDescent="0.4">
      <c r="B165" s="3"/>
      <c r="C165" s="3"/>
      <c r="D165" s="3"/>
      <c r="E165" s="3"/>
      <c r="I165" s="116"/>
      <c r="J165" s="116"/>
      <c r="K165" s="116"/>
      <c r="L165" s="116"/>
    </row>
    <row r="166" spans="1:13" x14ac:dyDescent="0.4">
      <c r="A166" t="s">
        <v>72</v>
      </c>
      <c r="B166" s="3"/>
      <c r="C166" s="3"/>
      <c r="D166" s="3"/>
      <c r="E166" s="3"/>
      <c r="I166" s="116"/>
      <c r="J166" s="116"/>
      <c r="K166" s="116"/>
      <c r="L166" s="116"/>
    </row>
    <row r="167" spans="1:13" x14ac:dyDescent="0.4">
      <c r="B167" s="3"/>
      <c r="C167" s="3"/>
      <c r="D167" s="3"/>
      <c r="E167" s="3"/>
      <c r="I167" s="116"/>
      <c r="J167" s="116"/>
      <c r="K167" s="116"/>
      <c r="L167" s="116"/>
    </row>
    <row r="168" spans="1:13" x14ac:dyDescent="0.4">
      <c r="A168" s="1" t="s">
        <v>0</v>
      </c>
      <c r="B168" s="2" t="s">
        <v>6</v>
      </c>
      <c r="C168" s="2" t="s">
        <v>7</v>
      </c>
      <c r="D168" s="2" t="s">
        <v>11</v>
      </c>
      <c r="E168" s="2" t="s">
        <v>12</v>
      </c>
      <c r="F168" s="14" t="s">
        <v>8</v>
      </c>
      <c r="H168" s="1" t="s">
        <v>0</v>
      </c>
      <c r="I168" s="2" t="s">
        <v>6</v>
      </c>
      <c r="J168" s="2" t="s">
        <v>7</v>
      </c>
      <c r="K168" s="2" t="s">
        <v>11</v>
      </c>
      <c r="L168" s="2" t="s">
        <v>12</v>
      </c>
      <c r="M168" s="14" t="s">
        <v>8</v>
      </c>
    </row>
    <row r="169" spans="1:13" x14ac:dyDescent="0.4">
      <c r="A169" t="s">
        <v>2</v>
      </c>
      <c r="B169" s="3">
        <v>-0.04</v>
      </c>
      <c r="C169" s="3">
        <v>7.999999999999996E-2</v>
      </c>
      <c r="D169" s="3">
        <v>1.0000000000000009E-2</v>
      </c>
      <c r="E169" s="3">
        <v>1.0000000000000009E-2</v>
      </c>
      <c r="H169" t="s">
        <v>2</v>
      </c>
      <c r="I169" s="116">
        <v>-0.04</v>
      </c>
      <c r="J169" s="116">
        <v>7.999999999999996E-2</v>
      </c>
      <c r="K169" s="116">
        <v>1.0000000000000009E-2</v>
      </c>
      <c r="L169" s="116">
        <v>1.0000000000000009E-2</v>
      </c>
    </row>
    <row r="170" spans="1:13" x14ac:dyDescent="0.4">
      <c r="A170" t="s">
        <v>3</v>
      </c>
      <c r="B170" s="3">
        <v>-0.1</v>
      </c>
      <c r="C170" s="3">
        <v>-1.0000000000000009E-2</v>
      </c>
      <c r="D170" s="3">
        <v>-2.0000000000000018E-2</v>
      </c>
      <c r="E170" s="3">
        <v>-1.9999999999999962E-2</v>
      </c>
      <c r="H170" t="s">
        <v>3</v>
      </c>
      <c r="I170" s="116">
        <v>-0.1</v>
      </c>
      <c r="J170" s="116">
        <v>-1.0000000000000009E-2</v>
      </c>
      <c r="K170" s="116">
        <v>-2.0000000000000018E-2</v>
      </c>
      <c r="L170" s="116">
        <v>-1.9999999999999962E-2</v>
      </c>
    </row>
    <row r="171" spans="1:13" x14ac:dyDescent="0.4">
      <c r="A171" t="s">
        <v>4</v>
      </c>
      <c r="B171" s="3">
        <v>0.15000000000000002</v>
      </c>
      <c r="C171" s="3">
        <v>0.15000000000000002</v>
      </c>
      <c r="D171" s="3">
        <v>-0.15000000000000002</v>
      </c>
      <c r="E171" s="3">
        <v>0.15000000000000002</v>
      </c>
      <c r="H171" t="s">
        <v>4</v>
      </c>
      <c r="I171" s="116">
        <v>0.15000000000000002</v>
      </c>
      <c r="J171" s="116">
        <v>0.15000000000000002</v>
      </c>
      <c r="K171" s="116">
        <v>-0.15000000000000002</v>
      </c>
      <c r="L171" s="116">
        <v>0.15000000000000002</v>
      </c>
    </row>
    <row r="172" spans="1:13" x14ac:dyDescent="0.4">
      <c r="A172" t="s">
        <v>5</v>
      </c>
      <c r="B172" s="3">
        <v>-0.02</v>
      </c>
      <c r="C172" s="3">
        <v>1.9999999999999907E-2</v>
      </c>
      <c r="D172" s="3">
        <v>-0.49</v>
      </c>
      <c r="E172" s="3">
        <v>0.84000000000000008</v>
      </c>
      <c r="H172" t="s">
        <v>5</v>
      </c>
      <c r="I172" s="116">
        <v>-0.02</v>
      </c>
      <c r="J172" s="116">
        <v>1.9999999999999907E-2</v>
      </c>
      <c r="K172" s="116">
        <v>-0.49</v>
      </c>
      <c r="L172" s="116">
        <v>0.84000000000000008</v>
      </c>
    </row>
    <row r="173" spans="1:13" x14ac:dyDescent="0.4">
      <c r="B173" s="3"/>
      <c r="C173" s="3"/>
      <c r="D173" s="3"/>
      <c r="E173" s="3"/>
      <c r="I173" s="116"/>
      <c r="J173" s="116"/>
      <c r="K173" s="116"/>
      <c r="L173" s="116"/>
    </row>
    <row r="174" spans="1:13" s="54" customFormat="1" ht="19.8" x14ac:dyDescent="0.45">
      <c r="A174" s="53" t="s">
        <v>73</v>
      </c>
      <c r="B174" s="56"/>
      <c r="C174" s="56"/>
      <c r="D174" s="56"/>
      <c r="E174" s="56"/>
      <c r="H174" s="57"/>
      <c r="I174" s="122"/>
      <c r="J174" s="122"/>
      <c r="K174" s="122"/>
      <c r="L174" s="122"/>
    </row>
    <row r="175" spans="1:13" x14ac:dyDescent="0.4">
      <c r="A175" s="42" t="s">
        <v>60</v>
      </c>
    </row>
    <row r="176" spans="1:13" x14ac:dyDescent="0.4">
      <c r="A176" s="42"/>
    </row>
    <row r="177" spans="1:13" x14ac:dyDescent="0.4">
      <c r="A177" s="1" t="s">
        <v>0</v>
      </c>
      <c r="B177" s="2" t="s">
        <v>6</v>
      </c>
      <c r="C177" s="2" t="s">
        <v>7</v>
      </c>
      <c r="D177" s="2" t="s">
        <v>11</v>
      </c>
      <c r="E177" s="2" t="s">
        <v>12</v>
      </c>
      <c r="F177" s="14" t="s">
        <v>8</v>
      </c>
      <c r="H177" s="1" t="s">
        <v>0</v>
      </c>
      <c r="I177" s="2" t="s">
        <v>6</v>
      </c>
      <c r="J177" s="2" t="s">
        <v>7</v>
      </c>
      <c r="K177" s="2" t="s">
        <v>11</v>
      </c>
      <c r="L177" s="2" t="s">
        <v>12</v>
      </c>
      <c r="M177" s="14" t="s">
        <v>8</v>
      </c>
    </row>
    <row r="178" spans="1:13" x14ac:dyDescent="0.4">
      <c r="A178" t="s">
        <v>2</v>
      </c>
      <c r="B178" s="3">
        <v>-0.04</v>
      </c>
      <c r="C178" s="3">
        <v>7.999999999999996E-2</v>
      </c>
      <c r="D178" s="3">
        <v>1.0000000000000009E-2</v>
      </c>
      <c r="E178" s="3">
        <v>1.0000000000000009E-2</v>
      </c>
      <c r="H178" t="s">
        <v>2</v>
      </c>
      <c r="I178" s="116">
        <v>-0.04</v>
      </c>
      <c r="J178" s="116">
        <v>7.999999999999996E-2</v>
      </c>
      <c r="K178" s="116">
        <v>1.0000000000000009E-2</v>
      </c>
      <c r="L178" s="116">
        <v>1.0000000000000009E-2</v>
      </c>
    </row>
    <row r="179" spans="1:13" x14ac:dyDescent="0.4">
      <c r="A179" t="s">
        <v>3</v>
      </c>
      <c r="B179" s="3">
        <v>-0.1</v>
      </c>
      <c r="C179" s="3">
        <v>-1.0000000000000009E-2</v>
      </c>
      <c r="D179" s="3">
        <v>-2.0000000000000018E-2</v>
      </c>
      <c r="E179" s="3">
        <v>-1.9999999999999962E-2</v>
      </c>
      <c r="H179" t="s">
        <v>3</v>
      </c>
      <c r="I179" s="116">
        <v>-0.1</v>
      </c>
      <c r="J179" s="116">
        <v>-1.0000000000000009E-2</v>
      </c>
      <c r="K179" s="116">
        <v>-2.0000000000000018E-2</v>
      </c>
      <c r="L179" s="116">
        <v>-1.9999999999999962E-2</v>
      </c>
    </row>
    <row r="180" spans="1:13" x14ac:dyDescent="0.4">
      <c r="A180" t="s">
        <v>4</v>
      </c>
      <c r="B180" s="3">
        <v>0.15000000000000002</v>
      </c>
      <c r="C180" s="3">
        <v>0.15000000000000002</v>
      </c>
      <c r="D180" s="3">
        <v>-0.15000000000000002</v>
      </c>
      <c r="E180" s="3">
        <v>0.15000000000000002</v>
      </c>
      <c r="H180" t="s">
        <v>4</v>
      </c>
      <c r="I180" s="116">
        <v>0.15000000000000002</v>
      </c>
      <c r="J180" s="116">
        <v>0.15000000000000002</v>
      </c>
      <c r="K180" s="116">
        <v>-0.15000000000000002</v>
      </c>
      <c r="L180" s="116">
        <v>0.15000000000000002</v>
      </c>
    </row>
    <row r="181" spans="1:13" x14ac:dyDescent="0.4">
      <c r="A181" t="s">
        <v>5</v>
      </c>
      <c r="B181" s="3">
        <v>-0.02</v>
      </c>
      <c r="C181" s="3">
        <v>1.9999999999999907E-2</v>
      </c>
      <c r="D181" s="3">
        <v>-0.49</v>
      </c>
      <c r="E181" s="3">
        <v>0.84000000000000008</v>
      </c>
      <c r="H181" t="s">
        <v>5</v>
      </c>
      <c r="I181" s="116">
        <v>-0.02</v>
      </c>
      <c r="J181" s="116">
        <v>1.9999999999999907E-2</v>
      </c>
      <c r="K181" s="116">
        <v>-0.49</v>
      </c>
      <c r="L181" s="116">
        <v>0.84000000000000008</v>
      </c>
    </row>
    <row r="182" spans="1:13" x14ac:dyDescent="0.4">
      <c r="B182" s="3"/>
      <c r="C182" s="3"/>
      <c r="D182" s="3"/>
      <c r="E182" s="3"/>
      <c r="I182" s="116"/>
      <c r="J182" s="116"/>
      <c r="K182" s="116"/>
      <c r="L182" s="116"/>
    </row>
    <row r="183" spans="1:13" s="128" customFormat="1" ht="27" x14ac:dyDescent="0.6">
      <c r="A183" s="128" t="s">
        <v>78</v>
      </c>
      <c r="H183" s="128" t="s">
        <v>35</v>
      </c>
    </row>
    <row r="185" spans="1:13" ht="19.8" x14ac:dyDescent="0.45">
      <c r="A185" s="52" t="s">
        <v>77</v>
      </c>
    </row>
    <row r="186" spans="1:13" x14ac:dyDescent="0.4">
      <c r="A186" s="42" t="s">
        <v>63</v>
      </c>
    </row>
    <row r="187" spans="1:13" ht="19.8" x14ac:dyDescent="0.45">
      <c r="A187" s="50"/>
    </row>
    <row r="188" spans="1:13" x14ac:dyDescent="0.4">
      <c r="A188" s="1" t="s">
        <v>0</v>
      </c>
      <c r="B188" s="2" t="s">
        <v>1</v>
      </c>
      <c r="C188" s="2" t="s">
        <v>13</v>
      </c>
      <c r="D188" s="14" t="s">
        <v>14</v>
      </c>
      <c r="H188" s="1" t="s">
        <v>0</v>
      </c>
      <c r="I188" s="2" t="s">
        <v>1</v>
      </c>
      <c r="J188" s="2" t="s">
        <v>13</v>
      </c>
      <c r="K188" s="14" t="s">
        <v>14</v>
      </c>
      <c r="L188" s="123"/>
      <c r="M188" s="123"/>
    </row>
    <row r="189" spans="1:13" x14ac:dyDescent="0.4">
      <c r="A189" t="s">
        <v>2</v>
      </c>
      <c r="B189">
        <v>0.09</v>
      </c>
      <c r="C189">
        <v>0.4</v>
      </c>
      <c r="D189" s="38" t="b">
        <f>IF(B189&gt;=C189,TRUE,FALSE)</f>
        <v>0</v>
      </c>
      <c r="H189" t="s">
        <v>2</v>
      </c>
      <c r="I189">
        <v>0.09</v>
      </c>
      <c r="J189">
        <v>0.4</v>
      </c>
      <c r="L189" s="123"/>
      <c r="M189" s="123"/>
    </row>
    <row r="190" spans="1:13" x14ac:dyDescent="0.4">
      <c r="A190" t="s">
        <v>3</v>
      </c>
      <c r="B190">
        <v>0.56999999999999995</v>
      </c>
      <c r="C190">
        <v>0.5</v>
      </c>
      <c r="D190" s="38" t="b">
        <f t="shared" ref="D190:D191" si="12">IF(B190&gt;=C190,TRUE,FALSE)</f>
        <v>1</v>
      </c>
      <c r="H190" t="s">
        <v>3</v>
      </c>
      <c r="I190">
        <v>0.56999999999999995</v>
      </c>
      <c r="J190">
        <v>0.5</v>
      </c>
      <c r="L190" s="123"/>
      <c r="M190" s="123"/>
    </row>
    <row r="191" spans="1:13" x14ac:dyDescent="0.4">
      <c r="A191" t="s">
        <v>4</v>
      </c>
      <c r="B191">
        <v>0.27</v>
      </c>
      <c r="C191">
        <v>0.2</v>
      </c>
      <c r="D191" s="38" t="b">
        <f t="shared" si="12"/>
        <v>1</v>
      </c>
      <c r="H191" t="s">
        <v>4</v>
      </c>
      <c r="I191">
        <v>0.27</v>
      </c>
      <c r="J191">
        <v>0.2</v>
      </c>
      <c r="L191" s="123"/>
      <c r="M191" s="123"/>
    </row>
    <row r="192" spans="1:13" x14ac:dyDescent="0.4">
      <c r="D192" s="51"/>
      <c r="L192" s="123"/>
      <c r="M192" s="123"/>
    </row>
    <row r="193" spans="1:13" x14ac:dyDescent="0.4">
      <c r="A193" s="42" t="s">
        <v>81</v>
      </c>
      <c r="K193" s="123"/>
      <c r="L193" s="123"/>
      <c r="M193" s="123"/>
    </row>
    <row r="194" spans="1:13" x14ac:dyDescent="0.4">
      <c r="A194" s="42"/>
      <c r="K194" s="123"/>
      <c r="L194" s="123"/>
      <c r="M194" s="123"/>
    </row>
    <row r="195" spans="1:13" x14ac:dyDescent="0.4">
      <c r="A195" s="1" t="s">
        <v>0</v>
      </c>
      <c r="B195" s="2" t="s">
        <v>1</v>
      </c>
      <c r="C195" s="2" t="s">
        <v>13</v>
      </c>
      <c r="D195" s="14" t="s">
        <v>14</v>
      </c>
      <c r="H195" s="1" t="s">
        <v>0</v>
      </c>
      <c r="I195" s="2" t="s">
        <v>1</v>
      </c>
      <c r="J195" s="2" t="s">
        <v>13</v>
      </c>
      <c r="K195" s="14" t="s">
        <v>14</v>
      </c>
      <c r="L195" s="123"/>
      <c r="M195" s="123"/>
    </row>
    <row r="196" spans="1:13" x14ac:dyDescent="0.4">
      <c r="A196" t="s">
        <v>2</v>
      </c>
      <c r="B196">
        <v>0.09</v>
      </c>
      <c r="C196">
        <v>0.4</v>
      </c>
      <c r="D196" s="39" t="str">
        <f>IF(B196&gt;=C196,"g","c")</f>
        <v>c</v>
      </c>
      <c r="H196" t="s">
        <v>2</v>
      </c>
      <c r="I196">
        <v>0.09</v>
      </c>
      <c r="J196">
        <v>0.4</v>
      </c>
      <c r="L196" s="123"/>
      <c r="M196" s="123"/>
    </row>
    <row r="197" spans="1:13" x14ac:dyDescent="0.4">
      <c r="A197" t="s">
        <v>3</v>
      </c>
      <c r="B197">
        <v>0.56999999999999995</v>
      </c>
      <c r="C197">
        <v>0.5</v>
      </c>
      <c r="D197" s="39" t="str">
        <f t="shared" ref="D197:D198" si="13">IF(B197&gt;=C197,"g","c")</f>
        <v>g</v>
      </c>
      <c r="H197" t="s">
        <v>3</v>
      </c>
      <c r="I197">
        <v>0.56999999999999995</v>
      </c>
      <c r="J197">
        <v>0.5</v>
      </c>
      <c r="L197" s="123"/>
      <c r="M197" s="123"/>
    </row>
    <row r="198" spans="1:13" x14ac:dyDescent="0.4">
      <c r="A198" t="s">
        <v>4</v>
      </c>
      <c r="B198">
        <v>0.27</v>
      </c>
      <c r="C198">
        <v>0.2</v>
      </c>
      <c r="D198" s="39" t="str">
        <f t="shared" si="13"/>
        <v>g</v>
      </c>
      <c r="H198" t="s">
        <v>4</v>
      </c>
      <c r="I198">
        <v>0.27</v>
      </c>
      <c r="J198">
        <v>0.2</v>
      </c>
      <c r="L198" s="123"/>
      <c r="M198" s="123"/>
    </row>
    <row r="200" spans="1:13" x14ac:dyDescent="0.4">
      <c r="A200" s="42" t="s">
        <v>82</v>
      </c>
      <c r="K200" s="123"/>
      <c r="L200" s="123"/>
      <c r="M200" s="123"/>
    </row>
    <row r="201" spans="1:13" x14ac:dyDescent="0.4">
      <c r="A201" s="42"/>
      <c r="K201" s="123"/>
      <c r="L201" s="123"/>
      <c r="M201" s="123"/>
    </row>
    <row r="202" spans="1:13" x14ac:dyDescent="0.4">
      <c r="A202" s="1" t="s">
        <v>0</v>
      </c>
      <c r="B202" s="2" t="s">
        <v>1</v>
      </c>
      <c r="C202" s="2" t="s">
        <v>13</v>
      </c>
      <c r="D202" s="14" t="s">
        <v>14</v>
      </c>
      <c r="H202" s="1" t="s">
        <v>0</v>
      </c>
      <c r="I202" s="2" t="s">
        <v>1</v>
      </c>
      <c r="J202" s="2" t="s">
        <v>13</v>
      </c>
      <c r="K202" s="14" t="s">
        <v>14</v>
      </c>
      <c r="L202" s="123"/>
      <c r="M202" s="123"/>
    </row>
    <row r="203" spans="1:13" x14ac:dyDescent="0.4">
      <c r="A203" t="s">
        <v>2</v>
      </c>
      <c r="B203">
        <v>0.09</v>
      </c>
      <c r="C203">
        <v>0.4</v>
      </c>
      <c r="D203" s="31" t="s">
        <v>33</v>
      </c>
      <c r="H203" t="s">
        <v>2</v>
      </c>
      <c r="I203">
        <v>0.09</v>
      </c>
      <c r="J203">
        <v>0.4</v>
      </c>
      <c r="L203" s="123"/>
      <c r="M203" s="123"/>
    </row>
    <row r="204" spans="1:13" x14ac:dyDescent="0.4">
      <c r="A204" t="s">
        <v>3</v>
      </c>
      <c r="B204">
        <v>0.56999999999999995</v>
      </c>
      <c r="C204">
        <v>0.5</v>
      </c>
      <c r="D204" s="31" t="s">
        <v>33</v>
      </c>
      <c r="H204" t="s">
        <v>3</v>
      </c>
      <c r="I204">
        <v>0.56999999999999995</v>
      </c>
      <c r="J204">
        <v>0.5</v>
      </c>
      <c r="L204" s="123"/>
      <c r="M204" s="123"/>
    </row>
    <row r="205" spans="1:13" x14ac:dyDescent="0.4">
      <c r="A205" t="s">
        <v>4</v>
      </c>
      <c r="B205">
        <v>0.27</v>
      </c>
      <c r="C205">
        <v>0.2</v>
      </c>
      <c r="D205" s="31" t="s">
        <v>33</v>
      </c>
      <c r="H205" t="s">
        <v>4</v>
      </c>
      <c r="I205">
        <v>0.27</v>
      </c>
      <c r="J205">
        <v>0.2</v>
      </c>
      <c r="L205" s="123"/>
      <c r="M205" s="123"/>
    </row>
    <row r="206" spans="1:13" x14ac:dyDescent="0.4">
      <c r="D206" s="39"/>
      <c r="L206" s="123"/>
      <c r="M206" s="123"/>
    </row>
    <row r="207" spans="1:13" s="51" customFormat="1" ht="19.8" x14ac:dyDescent="0.45">
      <c r="A207" s="52" t="s">
        <v>74</v>
      </c>
    </row>
    <row r="208" spans="1:13" x14ac:dyDescent="0.4">
      <c r="A208" s="42" t="s">
        <v>40</v>
      </c>
    </row>
    <row r="210" spans="1:12" x14ac:dyDescent="0.4">
      <c r="A210" s="1" t="s">
        <v>0</v>
      </c>
      <c r="B210" s="2" t="s">
        <v>1</v>
      </c>
      <c r="C210" s="2" t="s">
        <v>13</v>
      </c>
      <c r="D210" s="2"/>
      <c r="E210" s="14" t="s">
        <v>34</v>
      </c>
      <c r="H210" s="1" t="s">
        <v>0</v>
      </c>
      <c r="I210" s="2" t="s">
        <v>1</v>
      </c>
      <c r="J210" s="2" t="s">
        <v>13</v>
      </c>
      <c r="K210" s="14"/>
      <c r="L210" s="14" t="s">
        <v>34</v>
      </c>
    </row>
    <row r="211" spans="1:12" ht="17.399999999999999" thickBot="1" x14ac:dyDescent="0.45">
      <c r="A211" t="s">
        <v>2</v>
      </c>
      <c r="B211">
        <v>0.09</v>
      </c>
      <c r="C211">
        <v>0.4</v>
      </c>
      <c r="D211" s="29">
        <f>IF(E211&lt;0,E211,"")</f>
        <v>-0.31000000000000005</v>
      </c>
      <c r="E211" s="32">
        <f>B211-C211</f>
        <v>-0.31000000000000005</v>
      </c>
      <c r="F211" s="40" t="str">
        <f>IF(B211&gt;=C211,E211,"")</f>
        <v/>
      </c>
      <c r="H211" t="s">
        <v>2</v>
      </c>
      <c r="I211">
        <v>0.09</v>
      </c>
      <c r="J211">
        <v>0.4</v>
      </c>
    </row>
    <row r="212" spans="1:12" ht="18" thickTop="1" thickBot="1" x14ac:dyDescent="0.45">
      <c r="A212" t="s">
        <v>3</v>
      </c>
      <c r="B212">
        <v>0.8</v>
      </c>
      <c r="C212">
        <v>0.5</v>
      </c>
      <c r="D212" s="29" t="str">
        <f t="shared" ref="D212:D213" si="14">IF(E212&lt;0,E212,"")</f>
        <v/>
      </c>
      <c r="E212" s="33">
        <f t="shared" ref="E212:E213" si="15">B212-C212</f>
        <v>0.30000000000000004</v>
      </c>
      <c r="F212" s="40">
        <f t="shared" ref="F212:F213" si="16">IF(B212&gt;=C212,E212,"")</f>
        <v>0.30000000000000004</v>
      </c>
      <c r="H212" t="s">
        <v>3</v>
      </c>
      <c r="I212">
        <v>0.8</v>
      </c>
      <c r="J212">
        <v>0.5</v>
      </c>
    </row>
    <row r="213" spans="1:12" ht="18" thickTop="1" thickBot="1" x14ac:dyDescent="0.45">
      <c r="A213" t="s">
        <v>4</v>
      </c>
      <c r="B213">
        <v>0.27</v>
      </c>
      <c r="C213">
        <v>0.2</v>
      </c>
      <c r="D213" s="29" t="str">
        <f t="shared" si="14"/>
        <v/>
      </c>
      <c r="E213" s="33">
        <f t="shared" si="15"/>
        <v>7.0000000000000007E-2</v>
      </c>
      <c r="F213" s="40">
        <f t="shared" si="16"/>
        <v>7.0000000000000007E-2</v>
      </c>
      <c r="H213" t="s">
        <v>4</v>
      </c>
      <c r="I213">
        <v>0.27</v>
      </c>
      <c r="J213">
        <v>0.2</v>
      </c>
    </row>
    <row r="214" spans="1:12" ht="17.399999999999999" thickTop="1" x14ac:dyDescent="0.4"/>
    <row r="215" spans="1:12" s="51" customFormat="1" ht="19.8" x14ac:dyDescent="0.45">
      <c r="A215" s="52" t="s">
        <v>75</v>
      </c>
    </row>
    <row r="216" spans="1:12" x14ac:dyDescent="0.4">
      <c r="A216" s="42" t="s">
        <v>76</v>
      </c>
    </row>
    <row r="218" spans="1:12" ht="16.8" customHeight="1" x14ac:dyDescent="0.4">
      <c r="A218" s="1" t="s">
        <v>0</v>
      </c>
      <c r="B218" s="2" t="s">
        <v>1</v>
      </c>
      <c r="C218" s="2" t="s">
        <v>13</v>
      </c>
      <c r="D218" s="34"/>
      <c r="E218" s="35" t="s">
        <v>15</v>
      </c>
      <c r="G218" s="21"/>
      <c r="H218" s="1" t="s">
        <v>0</v>
      </c>
      <c r="I218" s="2" t="s">
        <v>1</v>
      </c>
      <c r="J218" s="2" t="s">
        <v>13</v>
      </c>
      <c r="K218" s="35"/>
      <c r="L218" s="35" t="s">
        <v>15</v>
      </c>
    </row>
    <row r="219" spans="1:12" ht="17.399999999999999" thickBot="1" x14ac:dyDescent="0.45">
      <c r="A219" t="s">
        <v>2</v>
      </c>
      <c r="B219">
        <v>14</v>
      </c>
      <c r="C219">
        <v>20</v>
      </c>
      <c r="D219" s="41">
        <f>B219/C219</f>
        <v>0.7</v>
      </c>
      <c r="E219" s="18">
        <f>D219</f>
        <v>0.7</v>
      </c>
      <c r="F219" s="20">
        <f>E219</f>
        <v>0.7</v>
      </c>
      <c r="G219" s="20">
        <f>F219</f>
        <v>0.7</v>
      </c>
      <c r="H219" t="s">
        <v>2</v>
      </c>
      <c r="I219">
        <v>14</v>
      </c>
      <c r="J219">
        <v>20</v>
      </c>
    </row>
    <row r="220" spans="1:12" ht="18" thickTop="1" thickBot="1" x14ac:dyDescent="0.45">
      <c r="A220" t="s">
        <v>3</v>
      </c>
      <c r="B220">
        <v>38</v>
      </c>
      <c r="C220">
        <v>30</v>
      </c>
      <c r="D220" s="41">
        <f t="shared" ref="D220:D221" si="17">B220/C220</f>
        <v>1.2666666666666666</v>
      </c>
      <c r="E220" s="19">
        <f t="shared" ref="E220:F221" si="18">D220</f>
        <v>1.2666666666666666</v>
      </c>
      <c r="F220" s="20">
        <f t="shared" si="18"/>
        <v>1.2666666666666666</v>
      </c>
      <c r="G220" s="20">
        <f t="shared" ref="G220" si="19">F220</f>
        <v>1.2666666666666666</v>
      </c>
      <c r="H220" t="s">
        <v>3</v>
      </c>
      <c r="I220">
        <v>38</v>
      </c>
      <c r="J220">
        <v>30</v>
      </c>
    </row>
    <row r="221" spans="1:12" ht="18" thickTop="1" thickBot="1" x14ac:dyDescent="0.45">
      <c r="A221" t="s">
        <v>4</v>
      </c>
      <c r="B221">
        <v>12</v>
      </c>
      <c r="C221">
        <v>5</v>
      </c>
      <c r="D221" s="41">
        <f t="shared" si="17"/>
        <v>2.4</v>
      </c>
      <c r="E221" s="19">
        <f t="shared" si="18"/>
        <v>2.4</v>
      </c>
      <c r="F221" s="20">
        <f t="shared" si="18"/>
        <v>2.4</v>
      </c>
      <c r="G221" s="20">
        <f t="shared" ref="G221" si="20">F221</f>
        <v>2.4</v>
      </c>
      <c r="H221" t="s">
        <v>4</v>
      </c>
      <c r="I221">
        <v>12</v>
      </c>
      <c r="J221">
        <v>5</v>
      </c>
    </row>
    <row r="222" spans="1:12" ht="17.399999999999999" thickTop="1" x14ac:dyDescent="0.4"/>
  </sheetData>
  <conditionalFormatting sqref="B66:E69">
    <cfRule type="colorScale" priority="31">
      <colorScale>
        <cfvo type="min"/>
        <cfvo type="max"/>
        <color rgb="FFFCFCFF"/>
        <color theme="4" tint="0.59999389629810485"/>
      </colorScale>
    </cfRule>
  </conditionalFormatting>
  <conditionalFormatting sqref="C48:C51">
    <cfRule type="dataBar" priority="30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{FA445B97-E936-4C65-A72A-02011D3704C3}</x14:id>
        </ext>
      </extLst>
    </cfRule>
  </conditionalFormatting>
  <conditionalFormatting sqref="C57:C60">
    <cfRule type="dataBar" priority="28">
      <dataBar showValue="0">
        <cfvo type="num" val="0"/>
        <cfvo type="num" val="1"/>
        <color theme="4"/>
      </dataBar>
      <extLst>
        <ext xmlns:x14="http://schemas.microsoft.com/office/spreadsheetml/2009/9/main" uri="{B025F937-C7B1-47D3-B67F-A62EFF666E3E}">
          <x14:id>{9DCF572B-57FA-4EBA-B744-23A60CD6544E}</x14:id>
        </ext>
      </extLst>
    </cfRule>
  </conditionalFormatting>
  <conditionalFormatting sqref="D140:D143">
    <cfRule type="expression" dxfId="2" priority="16">
      <formula>C140&gt;B140</formula>
    </cfRule>
  </conditionalFormatting>
  <conditionalFormatting sqref="D203:D205">
    <cfRule type="expression" dxfId="1" priority="11">
      <formula>B203&gt;C203</formula>
    </cfRule>
  </conditionalFormatting>
  <conditionalFormatting sqref="E105:E108">
    <cfRule type="dataBar" priority="32">
      <dataBar showValue="0">
        <cfvo type="min"/>
        <cfvo type="max"/>
        <color theme="5"/>
      </dataBar>
      <extLst>
        <ext xmlns:x14="http://schemas.microsoft.com/office/spreadsheetml/2009/9/main" uri="{B025F937-C7B1-47D3-B67F-A62EFF666E3E}">
          <x14:id>{CB4BA8EF-70AA-4E69-8AEE-193C4DA9DDD1}</x14:id>
        </ext>
      </extLst>
    </cfRule>
  </conditionalFormatting>
  <conditionalFormatting sqref="E211:E213">
    <cfRule type="dataBar" priority="34">
      <dataBar showValue="0">
        <cfvo type="min"/>
        <cfvo type="max"/>
        <color theme="7"/>
      </dataBar>
      <extLst>
        <ext xmlns:x14="http://schemas.microsoft.com/office/spreadsheetml/2009/9/main" uri="{B025F937-C7B1-47D3-B67F-A62EFF666E3E}">
          <x14:id>{A5902946-CED4-4758-9452-0EE2E50A9A9E}</x14:id>
        </ext>
      </extLst>
    </cfRule>
  </conditionalFormatting>
  <conditionalFormatting sqref="E219:E221">
    <cfRule type="dataBar" priority="24">
      <dataBar showValue="0">
        <cfvo type="num" val="0"/>
        <cfvo type="num" val="1"/>
        <color theme="7"/>
      </dataBar>
      <extLst>
        <ext xmlns:x14="http://schemas.microsoft.com/office/spreadsheetml/2009/9/main" uri="{B025F937-C7B1-47D3-B67F-A62EFF666E3E}">
          <x14:id>{480BDF06-1BC4-49F5-8D4D-51455D3707A9}</x14:id>
        </ext>
      </extLst>
    </cfRule>
  </conditionalFormatting>
  <conditionalFormatting sqref="F132:F135">
    <cfRule type="expression" dxfId="0" priority="17">
      <formula>IF($C$132&gt;$B$132,"n","")</formula>
    </cfRule>
  </conditionalFormatting>
  <conditionalFormatting sqref="F219:F221">
    <cfRule type="dataBar" priority="23">
      <dataBar showValue="0">
        <cfvo type="num" val="1"/>
        <cfvo type="num" val="2"/>
        <color theme="7"/>
      </dataBar>
      <extLst>
        <ext xmlns:x14="http://schemas.microsoft.com/office/spreadsheetml/2009/9/main" uri="{B025F937-C7B1-47D3-B67F-A62EFF666E3E}">
          <x14:id>{AB59524C-775D-42B4-9B29-B000037AC408}</x14:id>
        </ext>
      </extLst>
    </cfRule>
  </conditionalFormatting>
  <conditionalFormatting sqref="G219:G221">
    <cfRule type="dataBar" priority="21">
      <dataBar showValue="0">
        <cfvo type="num" val="2"/>
        <cfvo type="num" val="3"/>
        <color theme="7"/>
      </dataBar>
      <extLst>
        <ext xmlns:x14="http://schemas.microsoft.com/office/spreadsheetml/2009/9/main" uri="{B025F937-C7B1-47D3-B67F-A62EFF666E3E}">
          <x14:id>{C14B8744-1C70-4266-ACEA-11D9C15DF4A7}</x14:id>
        </ext>
      </extLst>
    </cfRule>
  </conditionalFormatting>
  <pageMargins left="0.5" right="0.5" top="0.5" bottom="0.5" header="0.3" footer="0.3"/>
  <pageSetup fitToWidth="0" fitToHeight="0" orientation="portrait" r:id="rId1"/>
  <rowBreaks count="5" manualBreakCount="5">
    <brk id="34" max="16383" man="1"/>
    <brk id="70" max="16383" man="1"/>
    <brk id="109" max="16383" man="1"/>
    <brk id="144" max="16383" man="1"/>
    <brk id="182" max="16383" man="1"/>
  </rowBreaks>
  <colBreaks count="1" manualBreakCount="1">
    <brk id="7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445B97-E936-4C65-A72A-02011D3704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C48:C51</xm:sqref>
        </x14:conditionalFormatting>
        <x14:conditionalFormatting xmlns:xm="http://schemas.microsoft.com/office/excel/2006/main">
          <x14:cfRule type="dataBar" id="{9DCF572B-57FA-4EBA-B744-23A60CD6544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C57:C60</xm:sqref>
        </x14:conditionalFormatting>
        <x14:conditionalFormatting xmlns:xm="http://schemas.microsoft.com/office/excel/2006/main">
          <x14:cfRule type="dataBar" id="{CB4BA8EF-70AA-4E69-8AEE-193C4DA9DDD1}">
            <x14:dataBar minLength="0" maxLength="100" gradient="0">
              <x14:cfvo type="autoMin"/>
              <x14:cfvo type="autoMax"/>
              <x14:negativeFillColor theme="8"/>
              <x14:axisColor rgb="FF000000"/>
            </x14:dataBar>
          </x14:cfRule>
          <xm:sqref>E105:E108</xm:sqref>
        </x14:conditionalFormatting>
        <x14:conditionalFormatting xmlns:xm="http://schemas.microsoft.com/office/excel/2006/main">
          <x14:cfRule type="dataBar" id="{A5902946-CED4-4758-9452-0EE2E50A9A9E}">
            <x14:dataBar minLength="0" maxLength="100" gradient="0">
              <x14:cfvo type="autoMin"/>
              <x14:cfvo type="autoMax"/>
              <x14:negativeFillColor theme="8"/>
              <x14:axisColor rgb="FF000000"/>
            </x14:dataBar>
          </x14:cfRule>
          <xm:sqref>E211:E213</xm:sqref>
        </x14:conditionalFormatting>
        <x14:conditionalFormatting xmlns:xm="http://schemas.microsoft.com/office/excel/2006/main">
          <x14:cfRule type="dataBar" id="{480BDF06-1BC4-49F5-8D4D-51455D3707A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E219:E221</xm:sqref>
        </x14:conditionalFormatting>
        <x14:conditionalFormatting xmlns:xm="http://schemas.microsoft.com/office/excel/2006/main">
          <x14:cfRule type="dataBar" id="{AB59524C-775D-42B4-9B29-B000037AC408}">
            <x14:dataBar minLength="0" maxLength="100" gradient="0">
              <x14:cfvo type="num">
                <xm:f>1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F219:F221</xm:sqref>
        </x14:conditionalFormatting>
        <x14:conditionalFormatting xmlns:xm="http://schemas.microsoft.com/office/excel/2006/main">
          <x14:cfRule type="dataBar" id="{C14B8744-1C70-4266-ACEA-11D9C15DF4A7}">
            <x14:dataBar minLength="0" maxLength="100" gradient="0">
              <x14:cfvo type="num">
                <xm:f>2</xm:f>
              </x14:cfvo>
              <x14:cfvo type="num">
                <xm:f>3</xm:f>
              </x14:cfvo>
              <x14:negativeFillColor rgb="FFFF0000"/>
              <x14:axisColor rgb="FF000000"/>
            </x14:dataBar>
          </x14:cfRule>
          <xm:sqref>G219:G221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B4AC599B-7635-4AB6-B006-AE860AF001FC}">
          <x14:colorSeries theme="6"/>
          <x14:colorNegative theme="8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Charts'!B178:E178</xm:f>
              <xm:sqref>F178</xm:sqref>
            </x14:sparkline>
            <x14:sparkline>
              <xm:f>'20 Stress-Free Charts'!B179:E179</xm:f>
              <xm:sqref>F179</xm:sqref>
            </x14:sparkline>
            <x14:sparkline>
              <xm:f>'20 Stress-Free Charts'!B180:E180</xm:f>
              <xm:sqref>F180</xm:sqref>
            </x14:sparkline>
            <x14:sparkline>
              <xm:f>'20 Stress-Free Charts'!B181:E181</xm:f>
              <xm:sqref>F181</xm:sqref>
            </x14:sparkline>
          </x14:sparklines>
        </x14:sparklineGroup>
        <x14:sparklineGroup type="column" displayEmptyCellsAs="gap" minAxisType="group" maxAxisType="group" xr2:uid="{60A552C6-77C0-4257-98BB-7029DBCC5E9B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Charts'!B137:C137</xm:f>
              <xm:sqref>D137</xm:sqref>
            </x14:sparkline>
          </x14:sparklines>
        </x14:sparklineGroup>
        <x14:sparklineGroup type="column" displayEmptyCellsAs="gap" minAxisType="group" maxAxisType="group" xr2:uid="{7DCFFBDE-4372-432E-8E9F-359566ABBC60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Charts'!B87:C87</xm:f>
              <xm:sqref>D87</xm:sqref>
            </x14:sparkline>
            <x14:sparkline>
              <xm:f>'20 Stress-Free Charts'!B88:C88</xm:f>
              <xm:sqref>D88</xm:sqref>
            </x14:sparkline>
            <x14:sparkline>
              <xm:f>'20 Stress-Free Charts'!B89:C89</xm:f>
              <xm:sqref>D89</xm:sqref>
            </x14:sparkline>
            <x14:sparkline>
              <xm:f>'20 Stress-Free Charts'!B90:C90</xm:f>
              <xm:sqref>D90</xm:sqref>
            </x14:sparkline>
            <x14:sparkline>
              <xm:f>'20 Stress-Free Charts'!B91:C91</xm:f>
              <xm:sqref>D91</xm:sqref>
            </x14:sparkline>
            <x14:sparkline>
              <xm:f>'20 Stress-Free Charts'!B92:C92</xm:f>
              <xm:sqref>D92</xm:sqref>
            </x14:sparkline>
            <x14:sparkline>
              <xm:f>'20 Stress-Free Charts'!B93:C93</xm:f>
              <xm:sqref>D93</xm:sqref>
            </x14:sparkline>
            <x14:sparkline>
              <xm:f>'20 Stress-Free Charts'!B94:C94</xm:f>
              <xm:sqref>D94</xm:sqref>
            </x14:sparkline>
            <x14:sparkline>
              <xm:f>'20 Stress-Free Charts'!B100:C100</xm:f>
              <xm:sqref>D100</xm:sqref>
            </x14:sparkline>
            <x14:sparkline>
              <xm:f>'20 Stress-Free Charts'!B103:C103</xm:f>
              <xm:sqref>D103</xm:sqref>
            </x14:sparkline>
            <x14:sparkline>
              <xm:f>'20 Stress-Free Charts'!B109:C109</xm:f>
              <xm:sqref>D109</xm:sqref>
            </x14:sparkline>
          </x14:sparklines>
        </x14:sparklineGroup>
        <x14:sparklineGroup displayEmptyCellsAs="gap" markers="1" xr2:uid="{6781C9C5-EA10-4A24-AAB0-790F08F09514}">
          <x14:colorSeries theme="6"/>
          <x14:colorNegative rgb="FFD00000"/>
          <x14:colorAxis rgb="FF000000"/>
          <x14:colorMarkers theme="6"/>
          <x14:colorFirst theme="4"/>
          <x14:colorLast theme="4"/>
          <x14:colorHigh rgb="FFD00000"/>
          <x14:colorLow rgb="FFD00000"/>
          <x14:sparklines>
            <x14:sparkline>
              <xm:f>'20 Stress-Free Charts'!B157:E157</xm:f>
              <xm:sqref>F157</xm:sqref>
            </x14:sparkline>
          </x14:sparklines>
        </x14:sparklineGroup>
        <x14:sparklineGroup type="column" displayEmptyCellsAs="gap" minAxisType="group" maxAxisType="group" xr2:uid="{0341253C-11D6-4D44-96DB-A8C15261FD76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Charts'!B207:C207</xm:f>
              <xm:sqref>D207</xm:sqref>
            </x14:sparkline>
            <x14:sparkline>
              <xm:f>'20 Stress-Free Charts'!B208:C208</xm:f>
              <xm:sqref>D208</xm:sqref>
            </x14:sparkline>
          </x14:sparklines>
        </x14:sparklineGroup>
        <x14:sparklineGroup type="column" displayEmptyCellsAs="gap" minAxisType="group" maxAxisType="group" xr2:uid="{6721DC19-34A8-4E93-AC77-6086A3EDDFBA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Charts'!B121:C121</xm:f>
              <xm:sqref>D121</xm:sqref>
            </x14:sparkline>
          </x14:sparklines>
        </x14:sparklineGroup>
        <x14:sparklineGroup type="column" displayEmptyCellsAs="gap" minAxisType="group" maxAxisType="group" xr2:uid="{EDDA2133-598D-4B17-8526-1EB0856BC7BE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Charts'!B119:C119</xm:f>
              <xm:sqref>D119</xm:sqref>
            </x14:sparkline>
            <x14:sparkline>
              <xm:f>'20 Stress-Free Charts'!B120:C120</xm:f>
              <xm:sqref>D120</xm:sqref>
            </x14:sparkline>
          </x14:sparklines>
        </x14:sparklineGroup>
        <x14:sparklineGroup type="column" displayEmptyCellsAs="gap" minAxisType="group" maxAxisType="group" xr2:uid="{995A47C1-D92C-446C-9A14-FEB04F173987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Charts'!B112:C112</xm:f>
              <xm:sqref>D112</xm:sqref>
            </x14:sparkline>
          </x14:sparklines>
        </x14:sparklineGroup>
        <x14:sparklineGroup type="column" displayEmptyCellsAs="gap" minAxisType="group" maxAxisType="group" xr2:uid="{2F251F9E-1965-4AB0-A356-BEC9E2DB47DE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Charts'!B110:C110</xm:f>
              <xm:sqref>D110</xm:sqref>
            </x14:sparkline>
            <x14:sparkline>
              <xm:f>'20 Stress-Free Charts'!B111:C111</xm:f>
              <xm:sqref>D111</xm:sqref>
            </x14:sparkline>
          </x14:sparklines>
        </x14:sparklineGroup>
        <x14:sparklineGroup type="column" displayEmptyCellsAs="gap" minAxisType="group" maxAxisType="group" xr2:uid="{004683D3-528E-41AA-BC67-E4A60B3D0A7E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Charts'!B128:C128</xm:f>
              <xm:sqref>D128</xm:sqref>
            </x14:sparkline>
            <x14:sparkline>
              <xm:f>'20 Stress-Free Charts'!B129:C129</xm:f>
              <xm:sqref>D129</xm:sqref>
            </x14:sparkline>
          </x14:sparklines>
        </x14:sparklineGroup>
        <x14:sparklineGroup type="column" displayEmptyCellsAs="gap" minAxisType="group" maxAxisType="group" xr2:uid="{63288BD4-8686-4C73-9598-C77C29A20484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Charts'!B130:C130</xm:f>
              <xm:sqref>D130</xm:sqref>
            </x14:sparkline>
          </x14:sparklines>
        </x14:sparklineGroup>
        <x14:sparklineGroup type="column" displayEmptyCellsAs="gap" minAxisType="group" maxAxisType="group" xr2:uid="{10262FEC-BD1C-4E8D-B445-2C9FE62CE078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Charts'!B101:C101</xm:f>
              <xm:sqref>D101</xm:sqref>
            </x14:sparkline>
            <x14:sparkline>
              <xm:f>'20 Stress-Free Charts'!B102:C102</xm:f>
              <xm:sqref>D102</xm:sqref>
            </x14:sparkline>
          </x14:sparklines>
        </x14:sparklineGroup>
        <x14:sparklineGroup manualMin="0" displayEmptyCellsAs="gap" markers="1" minAxisType="custom" maxAxisType="group" xr2:uid="{4C468857-EFFE-4B00-8C2B-D5C4F1A4DAD4}">
          <x14:colorSeries theme="6"/>
          <x14:colorNegative rgb="FFD00000"/>
          <x14:colorAxis rgb="FF000000"/>
          <x14:colorMarkers theme="6"/>
          <x14:colorFirst theme="6"/>
          <x14:colorLast theme="6"/>
          <x14:colorHigh rgb="FFD00000"/>
          <x14:colorLow rgb="FFD00000"/>
          <x14:sparklines>
            <x14:sparkline>
              <xm:f>'20 Stress-Free Charts'!B152:E152</xm:f>
              <xm:sqref>F152</xm:sqref>
            </x14:sparkline>
            <x14:sparkline>
              <xm:f>'20 Stress-Free Charts'!B153:E153</xm:f>
              <xm:sqref>F153</xm:sqref>
            </x14:sparkline>
            <x14:sparkline>
              <xm:f>'20 Stress-Free Charts'!B154:E154</xm:f>
              <xm:sqref>F154</xm:sqref>
            </x14:sparkline>
            <x14:sparkline>
              <xm:f>'20 Stress-Free Charts'!B155:E155</xm:f>
              <xm:sqref>F155</xm:sqref>
            </x14:sparkline>
          </x14:sparklines>
        </x14:sparklineGroup>
        <x14:sparklineGroup type="column" displayEmptyCellsAs="gap" minAxisType="group" maxAxisType="group" xr2:uid="{D3CD877C-E5D1-443E-86E0-47E7C9DAD5EA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Charts'!B138:C138</xm:f>
              <xm:sqref>D138</xm:sqref>
            </x14:sparkline>
          </x14:sparklines>
        </x14:sparklineGroup>
        <x14:sparklineGroup type="column" displayEmptyCellsAs="gap" negative="1" xr2:uid="{08CDE943-C688-47F7-92FE-6B473F5B5870}">
          <x14:colorSeries theme="6"/>
          <x14:colorNegative theme="8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Charts'!B169:E169</xm:f>
              <xm:sqref>F169</xm:sqref>
            </x14:sparkline>
            <x14:sparkline>
              <xm:f>'20 Stress-Free Charts'!B170:E170</xm:f>
              <xm:sqref>F170</xm:sqref>
            </x14:sparkline>
            <x14:sparkline>
              <xm:f>'20 Stress-Free Charts'!B171:E171</xm:f>
              <xm:sqref>F171</xm:sqref>
            </x14:sparkline>
            <x14:sparkline>
              <xm:f>'20 Stress-Free Charts'!B172:E172</xm:f>
              <xm:sqref>F172</xm:sqref>
            </x14:sparkline>
          </x14:sparklines>
        </x14:sparklineGroup>
        <x14:sparklineGroup type="column" displayEmptyCellsAs="gap" minAxisType="group" maxAxisType="group" xr2:uid="{929441EE-3221-473D-825B-6943D2355CEC}">
          <x14:colorSeries theme="6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Charts'!B161:E161</xm:f>
              <xm:sqref>F161</xm:sqref>
            </x14:sparkline>
            <x14:sparkline>
              <xm:f>'20 Stress-Free Charts'!B162:E162</xm:f>
              <xm:sqref>F162</xm:sqref>
            </x14:sparkline>
            <x14:sparkline>
              <xm:f>'20 Stress-Free Charts'!B163:E163</xm:f>
              <xm:sqref>F163</xm:sqref>
            </x14:sparkline>
            <x14:sparkline>
              <xm:f>'20 Stress-Free Charts'!B164:E164</xm:f>
              <xm:sqref>F164</xm:sqref>
            </x14:sparkline>
          </x14:sparklines>
        </x14:sparklineGroup>
        <x14:sparklineGroup type="stacked" displayEmptyCellsAs="gap" negative="1" xr2:uid="{E3A8F4D1-9430-4ABB-ACC0-552593BED856}">
          <x14:colorSeries theme="5"/>
          <x14:colorNegative theme="8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Charts'!B96:C96</xm:f>
              <xm:sqref>D96</xm:sqref>
            </x14:sparkline>
            <x14:sparkline>
              <xm:f>'20 Stress-Free Charts'!B97:C97</xm:f>
              <xm:sqref>D97</xm:sqref>
            </x14:sparkline>
            <x14:sparkline>
              <xm:f>'20 Stress-Free Charts'!B98:C98</xm:f>
              <xm:sqref>D98</xm:sqref>
            </x14:sparkline>
            <x14:sparkline>
              <xm:f>'20 Stress-Free Charts'!B99:C99</xm:f>
              <xm:sqref>D99</xm:sqref>
            </x14:sparkline>
          </x14:sparklines>
        </x14:sparklineGroup>
        <x14:sparklineGroup type="column" displayEmptyCellsAs="gap" minAxisType="group" maxAxisType="group" xr2:uid="{CA8D9B49-4A7E-4F79-9625-6F52ABE5010C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Charts'!B215:C215</xm:f>
              <xm:sqref>D215</xm:sqref>
            </x14:sparkline>
            <x14:sparkline>
              <xm:f>'20 Stress-Free Charts'!B216:C216</xm:f>
              <xm:sqref>D216</xm:sqref>
            </x14:sparkline>
          </x14:sparklines>
        </x14:sparklineGroup>
        <x14:sparklineGroup displayEmptyCellsAs="gap" minAxisType="group" maxAxisType="group" xr2:uid="{6217FB85-8A0E-47CC-AB9C-E021F23434B0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Charts'!B78:C78</xm:f>
              <xm:sqref>D78</xm:sqref>
            </x14:sparkline>
            <x14:sparkline>
              <xm:f>'20 Stress-Free Charts'!B79:C79</xm:f>
              <xm:sqref>D79</xm:sqref>
            </x14:sparkline>
            <x14:sparkline>
              <xm:f>'20 Stress-Free Charts'!B80:C80</xm:f>
              <xm:sqref>D80</xm:sqref>
            </x14:sparkline>
            <x14:sparkline>
              <xm:f>'20 Stress-Free Charts'!B81:C81</xm:f>
              <xm:sqref>D81</xm:sqref>
            </x14:sparkline>
          </x14:sparklines>
        </x14:sparklineGroup>
        <x14:sparklineGroup type="column" displayEmptyCellsAs="gap" minAxisType="group" maxAxisType="group" xr2:uid="{664C7515-0676-4743-BF75-06B3FC4C35F8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Charts'!B217:C217</xm:f>
              <xm:sqref>D217</xm:sqref>
            </x14:sparkline>
          </x14:sparklines>
        </x14:sparklineGroup>
        <x14:sparklineGroup type="column" displayEmptyCellsAs="gap" minAxisType="group" maxAxisType="group" xr2:uid="{DA04C054-3F28-4B33-889E-7BA5E8100A59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Charts'!B209:C209</xm:f>
              <xm:sqref>D209</xm:sqref>
            </x14:sparkline>
          </x14:sparklines>
        </x14:sparklineGroup>
        <x14:sparklineGroup type="column" displayEmptyCellsAs="gap" minAxisType="group" maxAxisType="group" xr2:uid="{1A6850AB-BFDA-4ACB-AB87-17809BF94B69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 Stress-Free Charts'!B175:C175</xm:f>
              <xm:sqref>D175</xm:sqref>
            </x14:sparkline>
            <x14:sparkline>
              <xm:f>'20 Stress-Free Charts'!B176:C176</xm:f>
              <xm:sqref>D176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E791-6CF3-4F68-B1AF-E729B7B51430}">
  <dimension ref="A1:G15"/>
  <sheetViews>
    <sheetView zoomScale="110" zoomScaleNormal="110" workbookViewId="0">
      <selection activeCell="I12" sqref="I12"/>
    </sheetView>
  </sheetViews>
  <sheetFormatPr defaultColWidth="8.75" defaultRowHeight="16.8" x14ac:dyDescent="0.4"/>
  <cols>
    <col min="1" max="1" width="8.75" customWidth="1"/>
    <col min="2" max="2" width="10.33203125" bestFit="1" customWidth="1"/>
    <col min="3" max="3" width="10.75" bestFit="1" customWidth="1"/>
    <col min="4" max="4" width="11.08203125" bestFit="1" customWidth="1"/>
    <col min="5" max="5" width="10.5" customWidth="1"/>
    <col min="6" max="7" width="12.08203125" bestFit="1" customWidth="1"/>
  </cols>
  <sheetData>
    <row r="1" spans="1:7" x14ac:dyDescent="0.4">
      <c r="A1" t="s">
        <v>16</v>
      </c>
    </row>
    <row r="2" spans="1:7" x14ac:dyDescent="0.4">
      <c r="A2" t="s">
        <v>17</v>
      </c>
    </row>
    <row r="4" spans="1:7" s="117" customFormat="1" x14ac:dyDescent="0.4">
      <c r="B4" s="117" t="s">
        <v>18</v>
      </c>
      <c r="C4" s="117" t="s">
        <v>19</v>
      </c>
      <c r="D4" s="117" t="s">
        <v>20</v>
      </c>
      <c r="E4" s="117" t="s">
        <v>21</v>
      </c>
      <c r="F4" s="117" t="s">
        <v>22</v>
      </c>
      <c r="G4" s="117" t="s">
        <v>23</v>
      </c>
    </row>
    <row r="5" spans="1:7" x14ac:dyDescent="0.4">
      <c r="A5" s="59" t="s">
        <v>24</v>
      </c>
      <c r="B5" s="7">
        <v>8985</v>
      </c>
      <c r="C5" s="7">
        <v>9389</v>
      </c>
      <c r="D5" s="7">
        <v>1700</v>
      </c>
      <c r="E5" s="7">
        <v>2752</v>
      </c>
      <c r="F5" s="7">
        <f t="shared" ref="F5:F13" si="0">SUM(B5:E5)</f>
        <v>22826</v>
      </c>
      <c r="G5" s="7">
        <v>23000</v>
      </c>
    </row>
    <row r="6" spans="1:7" x14ac:dyDescent="0.4">
      <c r="A6" s="59" t="s">
        <v>25</v>
      </c>
      <c r="B6" s="7">
        <v>7282</v>
      </c>
      <c r="C6" s="7">
        <v>5940</v>
      </c>
      <c r="D6" s="7">
        <v>2025</v>
      </c>
      <c r="E6" s="7">
        <v>5131</v>
      </c>
      <c r="F6" s="7">
        <f t="shared" si="0"/>
        <v>20378</v>
      </c>
      <c r="G6" s="7">
        <v>20000</v>
      </c>
    </row>
    <row r="7" spans="1:7" x14ac:dyDescent="0.4">
      <c r="A7" s="59" t="s">
        <v>26</v>
      </c>
      <c r="B7" s="7">
        <v>7216</v>
      </c>
      <c r="C7" s="7">
        <v>2659</v>
      </c>
      <c r="D7" s="7">
        <v>8974</v>
      </c>
      <c r="E7" s="7">
        <v>6078</v>
      </c>
      <c r="F7" s="7">
        <f t="shared" si="0"/>
        <v>24927</v>
      </c>
      <c r="G7" s="7">
        <v>25000</v>
      </c>
    </row>
    <row r="8" spans="1:7" x14ac:dyDescent="0.4">
      <c r="A8" s="59" t="s">
        <v>27</v>
      </c>
      <c r="B8">
        <v>13</v>
      </c>
      <c r="C8">
        <v>74.08</v>
      </c>
      <c r="D8">
        <v>26.85</v>
      </c>
      <c r="E8">
        <v>49.36</v>
      </c>
      <c r="F8">
        <f t="shared" si="0"/>
        <v>163.29000000000002</v>
      </c>
      <c r="G8">
        <v>125</v>
      </c>
    </row>
    <row r="9" spans="1:7" x14ac:dyDescent="0.4">
      <c r="A9" s="59" t="s">
        <v>28</v>
      </c>
      <c r="B9">
        <v>19.77</v>
      </c>
      <c r="C9">
        <v>23.95</v>
      </c>
      <c r="D9">
        <v>89.24</v>
      </c>
      <c r="E9">
        <v>15.629999999999999</v>
      </c>
      <c r="F9">
        <f t="shared" si="0"/>
        <v>148.58999999999997</v>
      </c>
      <c r="G9">
        <v>150</v>
      </c>
    </row>
    <row r="10" spans="1:7" x14ac:dyDescent="0.4">
      <c r="A10" s="59" t="s">
        <v>29</v>
      </c>
      <c r="B10">
        <v>34.4</v>
      </c>
      <c r="C10">
        <v>70.58</v>
      </c>
      <c r="D10">
        <v>38.54</v>
      </c>
      <c r="E10">
        <v>81.410000000000011</v>
      </c>
      <c r="F10">
        <f t="shared" si="0"/>
        <v>224.93</v>
      </c>
      <c r="G10">
        <v>250</v>
      </c>
    </row>
    <row r="11" spans="1:7" x14ac:dyDescent="0.4">
      <c r="A11" s="59" t="s">
        <v>30</v>
      </c>
      <c r="B11" s="114">
        <v>155233</v>
      </c>
      <c r="C11" s="114">
        <v>235801</v>
      </c>
      <c r="D11" s="114">
        <v>137755</v>
      </c>
      <c r="E11" s="114">
        <v>311200</v>
      </c>
      <c r="F11" s="114">
        <f t="shared" si="0"/>
        <v>839989</v>
      </c>
      <c r="G11" s="89">
        <v>700000</v>
      </c>
    </row>
    <row r="12" spans="1:7" x14ac:dyDescent="0.4">
      <c r="A12" s="59" t="s">
        <v>31</v>
      </c>
      <c r="B12" s="114">
        <v>412715</v>
      </c>
      <c r="C12" s="114">
        <v>292566</v>
      </c>
      <c r="D12" s="114">
        <v>480538</v>
      </c>
      <c r="E12" s="114">
        <v>221521</v>
      </c>
      <c r="F12" s="114">
        <f t="shared" si="0"/>
        <v>1407340</v>
      </c>
      <c r="G12" s="91">
        <v>1500000</v>
      </c>
    </row>
    <row r="13" spans="1:7" x14ac:dyDescent="0.4">
      <c r="A13" s="59" t="s">
        <v>32</v>
      </c>
      <c r="B13" s="114">
        <v>160103</v>
      </c>
      <c r="C13" s="114">
        <v>425681</v>
      </c>
      <c r="D13" s="114">
        <v>437300</v>
      </c>
      <c r="E13" s="114">
        <v>270561</v>
      </c>
      <c r="F13" s="114">
        <f t="shared" si="0"/>
        <v>1293645</v>
      </c>
      <c r="G13" s="93">
        <v>1200000</v>
      </c>
    </row>
    <row r="15" spans="1:7" x14ac:dyDescent="0.4">
      <c r="A15" t="s">
        <v>83</v>
      </c>
    </row>
  </sheetData>
  <pageMargins left="0.5" right="0.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C6C8-A638-4F4D-B055-05CCE7A9008A}">
  <dimension ref="A1:O23"/>
  <sheetViews>
    <sheetView showGridLines="0" zoomScale="110" zoomScaleNormal="110" workbookViewId="0"/>
  </sheetViews>
  <sheetFormatPr defaultColWidth="8.75" defaultRowHeight="16.8" x14ac:dyDescent="0.4"/>
  <cols>
    <col min="1" max="1" width="6.1640625" customWidth="1"/>
    <col min="2" max="5" width="9.1640625" customWidth="1"/>
    <col min="6" max="6" width="1.58203125" customWidth="1"/>
    <col min="7" max="7" width="6.1640625" customWidth="1"/>
    <col min="8" max="8" width="1.58203125" customWidth="1"/>
    <col min="9" max="9" width="9.33203125" customWidth="1"/>
    <col min="10" max="10" width="5.58203125" customWidth="1"/>
    <col min="11" max="11" width="1.58203125" customWidth="1"/>
    <col min="12" max="12" width="9.1640625" customWidth="1"/>
    <col min="13" max="13" width="7.5" customWidth="1"/>
    <col min="14" max="15" width="5.4140625" customWidth="1"/>
  </cols>
  <sheetData>
    <row r="1" spans="1:15" ht="30.6" x14ac:dyDescent="0.7">
      <c r="A1" s="25" t="s">
        <v>16</v>
      </c>
      <c r="B1" s="25"/>
      <c r="C1" s="25"/>
      <c r="D1" s="25"/>
      <c r="E1" s="25"/>
      <c r="F1" s="25"/>
      <c r="G1" s="25"/>
      <c r="H1" s="25"/>
    </row>
    <row r="2" spans="1:15" ht="19.2" customHeight="1" x14ac:dyDescent="0.4">
      <c r="A2" t="s">
        <v>17</v>
      </c>
    </row>
    <row r="3" spans="1:15" ht="19.2" customHeight="1" x14ac:dyDescent="0.4"/>
    <row r="4" spans="1:15" ht="19.2" customHeight="1" x14ac:dyDescent="0.4"/>
    <row r="5" spans="1:15" ht="33.6" x14ac:dyDescent="0.4">
      <c r="A5" s="1"/>
      <c r="B5" s="98" t="s">
        <v>18</v>
      </c>
      <c r="C5" s="98" t="s">
        <v>19</v>
      </c>
      <c r="D5" s="98" t="s">
        <v>20</v>
      </c>
      <c r="E5" s="98" t="s">
        <v>21</v>
      </c>
      <c r="F5" s="98"/>
      <c r="G5" s="99" t="s">
        <v>8</v>
      </c>
      <c r="H5" s="98"/>
      <c r="I5" s="100" t="s">
        <v>22</v>
      </c>
      <c r="J5" s="100"/>
      <c r="K5" s="100"/>
      <c r="L5" s="100" t="s">
        <v>23</v>
      </c>
      <c r="M5" s="129" t="s">
        <v>85</v>
      </c>
      <c r="N5" s="129"/>
      <c r="O5" s="129"/>
    </row>
    <row r="6" spans="1:15" ht="19.2" customHeight="1" x14ac:dyDescent="0.4">
      <c r="A6" s="1"/>
      <c r="B6" s="2"/>
      <c r="C6" s="2"/>
      <c r="D6" s="2"/>
      <c r="E6" s="2"/>
      <c r="F6" s="2"/>
      <c r="G6" s="2"/>
      <c r="H6" s="2"/>
      <c r="I6" s="27"/>
      <c r="J6" s="27"/>
      <c r="K6" s="27"/>
      <c r="L6" s="27"/>
    </row>
    <row r="7" spans="1:15" s="105" customFormat="1" ht="27" x14ac:dyDescent="0.6">
      <c r="A7" s="105" t="s">
        <v>2</v>
      </c>
      <c r="B7" s="106"/>
      <c r="C7" s="106"/>
      <c r="D7" s="106"/>
      <c r="E7" s="106"/>
      <c r="F7" s="106"/>
      <c r="G7" s="106"/>
      <c r="H7" s="106"/>
      <c r="I7" s="107"/>
      <c r="J7" s="107"/>
      <c r="K7" s="107"/>
      <c r="L7" s="107"/>
    </row>
    <row r="8" spans="1:15" ht="19.2" customHeight="1" thickBot="1" x14ac:dyDescent="0.45">
      <c r="A8" s="62" t="s">
        <v>24</v>
      </c>
      <c r="B8" s="63">
        <v>8985</v>
      </c>
      <c r="C8" s="63">
        <v>9389</v>
      </c>
      <c r="D8" s="63">
        <v>1700</v>
      </c>
      <c r="E8" s="63">
        <v>2752</v>
      </c>
      <c r="F8" s="63"/>
      <c r="G8" s="63"/>
      <c r="H8" s="63"/>
      <c r="I8" s="64">
        <f>SUM(B8:E8)</f>
        <v>22826</v>
      </c>
      <c r="J8" s="65">
        <f>I8</f>
        <v>22826</v>
      </c>
      <c r="K8" s="65"/>
      <c r="L8" s="65">
        <v>23000</v>
      </c>
      <c r="M8" s="66">
        <f>I8/L8</f>
        <v>0.99243478260869566</v>
      </c>
      <c r="N8" s="18">
        <f>M8</f>
        <v>0.99243478260869566</v>
      </c>
      <c r="O8" s="101">
        <f>N8</f>
        <v>0.99243478260869566</v>
      </c>
    </row>
    <row r="9" spans="1:15" ht="19.2" customHeight="1" thickTop="1" thickBot="1" x14ac:dyDescent="0.45">
      <c r="A9" s="67" t="s">
        <v>25</v>
      </c>
      <c r="B9" s="68">
        <v>7282</v>
      </c>
      <c r="C9" s="68">
        <v>5940</v>
      </c>
      <c r="D9" s="68">
        <v>2025</v>
      </c>
      <c r="E9" s="68">
        <v>5131</v>
      </c>
      <c r="F9" s="68"/>
      <c r="G9" s="68"/>
      <c r="H9" s="68"/>
      <c r="I9" s="69">
        <f>SUM(B9:E9)</f>
        <v>20378</v>
      </c>
      <c r="J9" s="70">
        <f t="shared" ref="J9:J10" si="0">I9</f>
        <v>20378</v>
      </c>
      <c r="K9" s="70"/>
      <c r="L9" s="70">
        <v>20000</v>
      </c>
      <c r="M9" s="71">
        <f t="shared" ref="M9:M10" si="1">I9/L9</f>
        <v>1.0188999999999999</v>
      </c>
      <c r="N9" s="19">
        <f t="shared" ref="N9:O10" si="2">M9</f>
        <v>1.0188999999999999</v>
      </c>
      <c r="O9" s="102">
        <f t="shared" si="2"/>
        <v>1.0188999999999999</v>
      </c>
    </row>
    <row r="10" spans="1:15" ht="19.2" customHeight="1" thickTop="1" thickBot="1" x14ac:dyDescent="0.45">
      <c r="A10" s="72" t="s">
        <v>26</v>
      </c>
      <c r="B10" s="73">
        <v>7216</v>
      </c>
      <c r="C10" s="73">
        <v>2659</v>
      </c>
      <c r="D10" s="73">
        <v>8974</v>
      </c>
      <c r="E10" s="73">
        <v>6078</v>
      </c>
      <c r="F10" s="73"/>
      <c r="G10" s="73"/>
      <c r="H10" s="73"/>
      <c r="I10" s="74">
        <f>SUM(B10:E10)</f>
        <v>24927</v>
      </c>
      <c r="J10" s="75">
        <f t="shared" si="0"/>
        <v>24927</v>
      </c>
      <c r="K10" s="75"/>
      <c r="L10" s="75">
        <v>25000</v>
      </c>
      <c r="M10" s="76">
        <f t="shared" si="1"/>
        <v>0.99707999999999997</v>
      </c>
      <c r="N10" s="19">
        <f t="shared" si="2"/>
        <v>0.99707999999999997</v>
      </c>
      <c r="O10" s="102">
        <f t="shared" si="2"/>
        <v>0.99707999999999997</v>
      </c>
    </row>
    <row r="11" spans="1:15" ht="19.2" customHeight="1" thickTop="1" thickBot="1" x14ac:dyDescent="0.45">
      <c r="B11" s="7"/>
      <c r="C11" s="7"/>
      <c r="D11" s="7"/>
      <c r="E11" s="7"/>
      <c r="F11" s="7"/>
      <c r="G11" s="7"/>
      <c r="H11" s="7"/>
      <c r="I11" s="60"/>
      <c r="J11" s="26"/>
      <c r="K11" s="26"/>
      <c r="L11" s="26"/>
      <c r="M11" s="21"/>
      <c r="N11" s="103"/>
      <c r="O11" s="103"/>
    </row>
    <row r="12" spans="1:15" s="108" customFormat="1" ht="28.2" thickTop="1" thickBot="1" x14ac:dyDescent="0.65">
      <c r="A12" s="108" t="s">
        <v>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5" ht="19.2" customHeight="1" thickTop="1" thickBot="1" x14ac:dyDescent="0.45">
      <c r="A13" s="62" t="s">
        <v>27</v>
      </c>
      <c r="B13" s="77">
        <v>13</v>
      </c>
      <c r="C13" s="77">
        <v>74.08</v>
      </c>
      <c r="D13" s="77">
        <v>26.85</v>
      </c>
      <c r="E13" s="77">
        <v>49.36</v>
      </c>
      <c r="F13" s="77"/>
      <c r="G13" s="63"/>
      <c r="H13" s="77"/>
      <c r="I13" s="78">
        <f>SUM(B13:E13)</f>
        <v>163.29000000000002</v>
      </c>
      <c r="J13" s="65">
        <f>I13</f>
        <v>163.29000000000002</v>
      </c>
      <c r="K13" s="79"/>
      <c r="L13" s="79">
        <v>125</v>
      </c>
      <c r="M13" s="80">
        <f>I13/L13</f>
        <v>1.3063200000000001</v>
      </c>
      <c r="N13" s="19">
        <f>M13</f>
        <v>1.3063200000000001</v>
      </c>
      <c r="O13" s="102">
        <f>N13</f>
        <v>1.3063200000000001</v>
      </c>
    </row>
    <row r="14" spans="1:15" ht="19.2" customHeight="1" thickTop="1" thickBot="1" x14ac:dyDescent="0.45">
      <c r="A14" s="67" t="s">
        <v>28</v>
      </c>
      <c r="B14" s="81">
        <v>19.77</v>
      </c>
      <c r="C14" s="81">
        <v>23.95</v>
      </c>
      <c r="D14" s="81">
        <v>89.24</v>
      </c>
      <c r="E14" s="81">
        <v>15.629999999999999</v>
      </c>
      <c r="F14" s="81"/>
      <c r="G14" s="68"/>
      <c r="H14" s="81"/>
      <c r="I14" s="82">
        <f>SUM(B14:E14)</f>
        <v>148.58999999999997</v>
      </c>
      <c r="J14" s="70">
        <f t="shared" ref="J14:J15" si="3">I14</f>
        <v>148.58999999999997</v>
      </c>
      <c r="K14" s="83"/>
      <c r="L14" s="83">
        <v>150</v>
      </c>
      <c r="M14" s="84">
        <f t="shared" ref="M14:M15" si="4">I14/L14</f>
        <v>0.99059999999999981</v>
      </c>
      <c r="N14" s="19">
        <f t="shared" ref="N14:O14" si="5">M14</f>
        <v>0.99059999999999981</v>
      </c>
      <c r="O14" s="102">
        <f t="shared" si="5"/>
        <v>0.99059999999999981</v>
      </c>
    </row>
    <row r="15" spans="1:15" ht="19.2" customHeight="1" thickTop="1" thickBot="1" x14ac:dyDescent="0.45">
      <c r="A15" s="72" t="s">
        <v>29</v>
      </c>
      <c r="B15" s="85">
        <v>34.4</v>
      </c>
      <c r="C15" s="85">
        <v>70.58</v>
      </c>
      <c r="D15" s="85">
        <v>38.54</v>
      </c>
      <c r="E15" s="85">
        <v>81.410000000000011</v>
      </c>
      <c r="F15" s="85"/>
      <c r="G15" s="73"/>
      <c r="H15" s="85"/>
      <c r="I15" s="86">
        <f>SUM(B15:E15)</f>
        <v>224.93</v>
      </c>
      <c r="J15" s="75">
        <f t="shared" si="3"/>
        <v>224.93</v>
      </c>
      <c r="K15" s="87"/>
      <c r="L15" s="87">
        <v>250</v>
      </c>
      <c r="M15" s="88">
        <f t="shared" si="4"/>
        <v>0.89972000000000008</v>
      </c>
      <c r="N15" s="19">
        <f t="shared" ref="N15:O15" si="6">M15</f>
        <v>0.89972000000000008</v>
      </c>
      <c r="O15" s="102">
        <f t="shared" si="6"/>
        <v>0.89972000000000008</v>
      </c>
    </row>
    <row r="16" spans="1:15" ht="19.2" customHeight="1" thickTop="1" thickBot="1" x14ac:dyDescent="0.45">
      <c r="B16" s="6"/>
      <c r="C16" s="6"/>
      <c r="D16" s="6"/>
      <c r="E16" s="6"/>
      <c r="F16" s="6"/>
      <c r="G16" s="6"/>
      <c r="H16" s="6"/>
      <c r="I16" s="61"/>
      <c r="J16" s="28"/>
      <c r="K16" s="28"/>
      <c r="L16" s="28"/>
      <c r="M16" s="21"/>
      <c r="N16" s="103"/>
      <c r="O16" s="103"/>
    </row>
    <row r="17" spans="1:15" s="110" customFormat="1" ht="28.2" thickTop="1" thickBot="1" x14ac:dyDescent="0.65">
      <c r="A17" s="110" t="s">
        <v>4</v>
      </c>
      <c r="B17" s="111"/>
      <c r="C17" s="111"/>
      <c r="D17" s="111"/>
      <c r="E17" s="111"/>
      <c r="F17" s="111"/>
      <c r="G17" s="111"/>
      <c r="H17" s="111"/>
      <c r="I17" s="112"/>
      <c r="J17" s="112"/>
      <c r="K17" s="112"/>
      <c r="L17" s="112"/>
    </row>
    <row r="18" spans="1:15" ht="19.2" customHeight="1" thickTop="1" thickBot="1" x14ac:dyDescent="0.45">
      <c r="A18" s="62" t="s">
        <v>30</v>
      </c>
      <c r="B18" s="89">
        <v>155233</v>
      </c>
      <c r="C18" s="89">
        <v>235801</v>
      </c>
      <c r="D18" s="89">
        <v>137755</v>
      </c>
      <c r="E18" s="89">
        <v>311200</v>
      </c>
      <c r="F18" s="89"/>
      <c r="G18" s="63"/>
      <c r="H18" s="89"/>
      <c r="I18" s="90">
        <f>SUM(B18:E18)</f>
        <v>839989</v>
      </c>
      <c r="J18" s="65">
        <f>I18</f>
        <v>839989</v>
      </c>
      <c r="K18" s="89"/>
      <c r="L18" s="89">
        <v>700000</v>
      </c>
      <c r="M18" s="95">
        <f>I18/L18</f>
        <v>1.1999842857142857</v>
      </c>
      <c r="N18" s="19">
        <f>M18</f>
        <v>1.1999842857142857</v>
      </c>
      <c r="O18" s="102">
        <f>N18</f>
        <v>1.1999842857142857</v>
      </c>
    </row>
    <row r="19" spans="1:15" ht="19.2" customHeight="1" thickTop="1" thickBot="1" x14ac:dyDescent="0.45">
      <c r="A19" s="67" t="s">
        <v>31</v>
      </c>
      <c r="B19" s="91">
        <v>412715</v>
      </c>
      <c r="C19" s="91">
        <v>292566</v>
      </c>
      <c r="D19" s="91">
        <v>480538</v>
      </c>
      <c r="E19" s="91">
        <v>221521</v>
      </c>
      <c r="F19" s="91"/>
      <c r="G19" s="68"/>
      <c r="H19" s="91"/>
      <c r="I19" s="92">
        <f>SUM(B19:E19)</f>
        <v>1407340</v>
      </c>
      <c r="J19" s="70">
        <f t="shared" ref="J19:J20" si="7">I19</f>
        <v>1407340</v>
      </c>
      <c r="K19" s="91"/>
      <c r="L19" s="91">
        <v>1500000</v>
      </c>
      <c r="M19" s="96">
        <f t="shared" ref="M19:M20" si="8">I19/L19</f>
        <v>0.93822666666666665</v>
      </c>
      <c r="N19" s="19">
        <f t="shared" ref="N19:O19" si="9">M19</f>
        <v>0.93822666666666665</v>
      </c>
      <c r="O19" s="102">
        <f t="shared" si="9"/>
        <v>0.93822666666666665</v>
      </c>
    </row>
    <row r="20" spans="1:15" ht="19.2" customHeight="1" thickTop="1" thickBot="1" x14ac:dyDescent="0.45">
      <c r="A20" s="72" t="s">
        <v>32</v>
      </c>
      <c r="B20" s="93">
        <v>160103</v>
      </c>
      <c r="C20" s="93">
        <v>425681</v>
      </c>
      <c r="D20" s="93">
        <v>437300</v>
      </c>
      <c r="E20" s="93">
        <v>270561</v>
      </c>
      <c r="F20" s="93"/>
      <c r="G20" s="73"/>
      <c r="H20" s="93"/>
      <c r="I20" s="94">
        <f>SUM(B20:E20)</f>
        <v>1293645</v>
      </c>
      <c r="J20" s="75">
        <f t="shared" si="7"/>
        <v>1293645</v>
      </c>
      <c r="K20" s="93"/>
      <c r="L20" s="93">
        <v>1200000</v>
      </c>
      <c r="M20" s="97">
        <f t="shared" si="8"/>
        <v>1.0780375</v>
      </c>
      <c r="N20" s="19">
        <f t="shared" ref="N20:O20" si="10">M20</f>
        <v>1.0780375</v>
      </c>
      <c r="O20" s="102">
        <f t="shared" si="10"/>
        <v>1.0780375</v>
      </c>
    </row>
    <row r="21" spans="1:15" ht="19.2" customHeight="1" thickTop="1" x14ac:dyDescent="0.4">
      <c r="N21" s="104"/>
      <c r="O21" s="104"/>
    </row>
    <row r="22" spans="1:15" ht="19.2" customHeight="1" x14ac:dyDescent="0.4"/>
    <row r="23" spans="1:15" ht="19.2" customHeight="1" x14ac:dyDescent="0.4">
      <c r="A23" t="s">
        <v>83</v>
      </c>
    </row>
  </sheetData>
  <mergeCells count="1">
    <mergeCell ref="M5:O5"/>
  </mergeCells>
  <conditionalFormatting sqref="B8:F10">
    <cfRule type="colorScale" priority="4">
      <colorScale>
        <cfvo type="min"/>
        <cfvo type="max"/>
        <color rgb="FFFCFCFF"/>
        <color theme="4" tint="0.79998168889431442"/>
      </colorScale>
    </cfRule>
  </conditionalFormatting>
  <conditionalFormatting sqref="B13:F15">
    <cfRule type="colorScale" priority="2">
      <colorScale>
        <cfvo type="min"/>
        <cfvo type="max"/>
        <color rgb="FFFCFCFF"/>
        <color theme="5" tint="0.79998168889431442"/>
      </colorScale>
    </cfRule>
  </conditionalFormatting>
  <conditionalFormatting sqref="B18:F20">
    <cfRule type="colorScale" priority="1">
      <colorScale>
        <cfvo type="min"/>
        <cfvo type="max"/>
        <color rgb="FFFCFCFF"/>
        <color theme="6" tint="0.79998168889431442"/>
      </colorScale>
    </cfRule>
  </conditionalFormatting>
  <conditionalFormatting sqref="J8:J10">
    <cfRule type="dataBar" priority="1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{7F33E56A-1808-4D79-968F-7D0B99A74A0E}</x14:id>
        </ext>
      </extLst>
    </cfRule>
  </conditionalFormatting>
  <conditionalFormatting sqref="J13:J15">
    <cfRule type="dataBar" priority="10">
      <dataBar showValue="0">
        <cfvo type="min"/>
        <cfvo type="max"/>
        <color theme="5"/>
      </dataBar>
      <extLst>
        <ext xmlns:x14="http://schemas.microsoft.com/office/spreadsheetml/2009/9/main" uri="{B025F937-C7B1-47D3-B67F-A62EFF666E3E}">
          <x14:id>{EB2E26E1-E01F-4B02-80C4-2C207D93A011}</x14:id>
        </ext>
      </extLst>
    </cfRule>
  </conditionalFormatting>
  <conditionalFormatting sqref="J18:J20">
    <cfRule type="dataBar" priority="7">
      <dataBar showValue="0">
        <cfvo type="min"/>
        <cfvo type="max"/>
        <color theme="6"/>
      </dataBar>
      <extLst>
        <ext xmlns:x14="http://schemas.microsoft.com/office/spreadsheetml/2009/9/main" uri="{B025F937-C7B1-47D3-B67F-A62EFF666E3E}">
          <x14:id>{F4D54292-BC7C-4196-BFB8-345D637572AA}</x14:id>
        </ext>
      </extLst>
    </cfRule>
  </conditionalFormatting>
  <conditionalFormatting sqref="N8:N10">
    <cfRule type="dataBar" priority="12">
      <dataBar showValue="0">
        <cfvo type="num" val="0"/>
        <cfvo type="num" val="1"/>
        <color theme="4"/>
      </dataBar>
      <extLst>
        <ext xmlns:x14="http://schemas.microsoft.com/office/spreadsheetml/2009/9/main" uri="{B025F937-C7B1-47D3-B67F-A62EFF666E3E}">
          <x14:id>{C00D88B8-DD5A-4F26-B6B2-A389647BD2DD}</x14:id>
        </ext>
      </extLst>
    </cfRule>
  </conditionalFormatting>
  <conditionalFormatting sqref="N13:N15">
    <cfRule type="dataBar" priority="9">
      <dataBar showValue="0"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{4B43642C-DF98-43D9-8FF2-4B0A9802831F}</x14:id>
        </ext>
      </extLst>
    </cfRule>
  </conditionalFormatting>
  <conditionalFormatting sqref="N18:N20">
    <cfRule type="dataBar" priority="6">
      <dataBar showValue="0">
        <cfvo type="num" val="0"/>
        <cfvo type="num" val="1"/>
        <color theme="6"/>
      </dataBar>
      <extLst>
        <ext xmlns:x14="http://schemas.microsoft.com/office/spreadsheetml/2009/9/main" uri="{B025F937-C7B1-47D3-B67F-A62EFF666E3E}">
          <x14:id>{EB230F60-B1B1-4B54-ACF3-B048FB668548}</x14:id>
        </ext>
      </extLst>
    </cfRule>
  </conditionalFormatting>
  <conditionalFormatting sqref="O8:O10">
    <cfRule type="dataBar" priority="11">
      <dataBar showValue="0">
        <cfvo type="num" val="1"/>
        <cfvo type="num" val="2"/>
        <color theme="4"/>
      </dataBar>
      <extLst>
        <ext xmlns:x14="http://schemas.microsoft.com/office/spreadsheetml/2009/9/main" uri="{B025F937-C7B1-47D3-B67F-A62EFF666E3E}">
          <x14:id>{A2FC8A80-28F1-4F26-9D56-5C62CA45E9AE}</x14:id>
        </ext>
      </extLst>
    </cfRule>
  </conditionalFormatting>
  <conditionalFormatting sqref="O13:O15">
    <cfRule type="dataBar" priority="8">
      <dataBar showValue="0">
        <cfvo type="num" val="1"/>
        <cfvo type="num" val="2"/>
        <color theme="5"/>
      </dataBar>
      <extLst>
        <ext xmlns:x14="http://schemas.microsoft.com/office/spreadsheetml/2009/9/main" uri="{B025F937-C7B1-47D3-B67F-A62EFF666E3E}">
          <x14:id>{EC8C8FC5-6F0A-4E07-8C73-AE5CF5CBA28E}</x14:id>
        </ext>
      </extLst>
    </cfRule>
  </conditionalFormatting>
  <conditionalFormatting sqref="O18:O20">
    <cfRule type="dataBar" priority="5">
      <dataBar showValue="0">
        <cfvo type="num" val="1"/>
        <cfvo type="num" val="2"/>
        <color theme="6"/>
      </dataBar>
      <extLst>
        <ext xmlns:x14="http://schemas.microsoft.com/office/spreadsheetml/2009/9/main" uri="{B025F937-C7B1-47D3-B67F-A62EFF666E3E}">
          <x14:id>{70CAA533-51CD-4D82-98E1-47492AA3FEC4}</x14:id>
        </ext>
      </extLst>
    </cfRule>
  </conditionalFormatting>
  <pageMargins left="0.5" right="0.5" top="0.5" bottom="0.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33E56A-1808-4D79-968F-7D0B99A74A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J8:J10</xm:sqref>
        </x14:conditionalFormatting>
        <x14:conditionalFormatting xmlns:xm="http://schemas.microsoft.com/office/excel/2006/main">
          <x14:cfRule type="dataBar" id="{EB2E26E1-E01F-4B02-80C4-2C207D93A0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J13:J15</xm:sqref>
        </x14:conditionalFormatting>
        <x14:conditionalFormatting xmlns:xm="http://schemas.microsoft.com/office/excel/2006/main">
          <x14:cfRule type="dataBar" id="{F4D54292-BC7C-4196-BFB8-345D637572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J18:J20</xm:sqref>
        </x14:conditionalFormatting>
        <x14:conditionalFormatting xmlns:xm="http://schemas.microsoft.com/office/excel/2006/main">
          <x14:cfRule type="dataBar" id="{C00D88B8-DD5A-4F26-B6B2-A389647BD2D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N8:N10</xm:sqref>
        </x14:conditionalFormatting>
        <x14:conditionalFormatting xmlns:xm="http://schemas.microsoft.com/office/excel/2006/main">
          <x14:cfRule type="dataBar" id="{4B43642C-DF98-43D9-8FF2-4B0A9802831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N13:N15</xm:sqref>
        </x14:conditionalFormatting>
        <x14:conditionalFormatting xmlns:xm="http://schemas.microsoft.com/office/excel/2006/main">
          <x14:cfRule type="dataBar" id="{EB230F60-B1B1-4B54-ACF3-B048FB6685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N18:N20</xm:sqref>
        </x14:conditionalFormatting>
        <x14:conditionalFormatting xmlns:xm="http://schemas.microsoft.com/office/excel/2006/main">
          <x14:cfRule type="dataBar" id="{A2FC8A80-28F1-4F26-9D56-5C62CA45E9AE}">
            <x14:dataBar minLength="0" maxLength="100" gradient="0">
              <x14:cfvo type="num">
                <xm:f>1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O8:O10</xm:sqref>
        </x14:conditionalFormatting>
        <x14:conditionalFormatting xmlns:xm="http://schemas.microsoft.com/office/excel/2006/main">
          <x14:cfRule type="dataBar" id="{EC8C8FC5-6F0A-4E07-8C73-AE5CF5CBA28E}">
            <x14:dataBar minLength="0" maxLength="100" gradient="0">
              <x14:cfvo type="num">
                <xm:f>1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O13:O15</xm:sqref>
        </x14:conditionalFormatting>
        <x14:conditionalFormatting xmlns:xm="http://schemas.microsoft.com/office/excel/2006/main">
          <x14:cfRule type="dataBar" id="{70CAA533-51CD-4D82-98E1-47492AA3FEC4}">
            <x14:dataBar minLength="0" maxLength="100" gradient="0">
              <x14:cfvo type="num">
                <xm:f>1</xm:f>
              </x14:cfvo>
              <x14:cfvo type="num">
                <xm:f>2</xm:f>
              </x14:cfvo>
              <x14:negativeFillColor rgb="FFFF0000"/>
              <x14:axisColor rgb="FF000000"/>
            </x14:dataBar>
          </x14:cfRule>
          <xm:sqref>O18:O20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in="0" displayEmptyCellsAs="gap" markers="1" minAxisType="custom" xr2:uid="{888FB13C-1B05-4994-B3B9-CCA6F173935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rgb="FFD00000"/>
          <x14:colorLow rgb="FFD00000"/>
          <x14:sparklines>
            <x14:sparkline>
              <xm:f>'Putting It All Together - After'!B8:E8</xm:f>
              <xm:sqref>G8</xm:sqref>
            </x14:sparkline>
            <x14:sparkline>
              <xm:f>'Putting It All Together - After'!B9:E9</xm:f>
              <xm:sqref>G9</xm:sqref>
            </x14:sparkline>
            <x14:sparkline>
              <xm:f>'Putting It All Together - After'!B10:E10</xm:f>
              <xm:sqref>G10</xm:sqref>
            </x14:sparkline>
          </x14:sparklines>
        </x14:sparklineGroup>
        <x14:sparklineGroup manualMin="0" displayEmptyCellsAs="gap" markers="1" minAxisType="custom" xr2:uid="{4908DFDD-6879-4BAB-B9C6-EED05B80082B}">
          <x14:colorSeries theme="5"/>
          <x14:colorNegative rgb="FFD00000"/>
          <x14:colorAxis rgb="FF000000"/>
          <x14:colorMarkers theme="5"/>
          <x14:colorFirst rgb="FFD00000"/>
          <x14:colorLast rgb="FFD00000"/>
          <x14:colorHigh rgb="FFD00000"/>
          <x14:colorLow rgb="FFD00000"/>
          <x14:sparklines>
            <x14:sparkline>
              <xm:f>'Putting It All Together - After'!B13:E13</xm:f>
              <xm:sqref>G13</xm:sqref>
            </x14:sparkline>
            <x14:sparkline>
              <xm:f>'Putting It All Together - After'!B14:E14</xm:f>
              <xm:sqref>G14</xm:sqref>
            </x14:sparkline>
            <x14:sparkline>
              <xm:f>'Putting It All Together - After'!B15:E15</xm:f>
              <xm:sqref>G15</xm:sqref>
            </x14:sparkline>
          </x14:sparklines>
        </x14:sparklineGroup>
        <x14:sparklineGroup manualMin="0" displayEmptyCellsAs="gap" markers="1" minAxisType="custom" xr2:uid="{6581724D-ADB5-42D9-A8D2-F85B38A10F18}">
          <x14:colorSeries theme="6"/>
          <x14:colorNegative rgb="FFD00000"/>
          <x14:colorAxis rgb="FF000000"/>
          <x14:colorMarkers theme="6"/>
          <x14:colorFirst rgb="FFD00000"/>
          <x14:colorLast rgb="FFD00000"/>
          <x14:colorHigh rgb="FFD00000"/>
          <x14:colorLow rgb="FFD00000"/>
          <x14:sparklines>
            <x14:sparkline>
              <xm:f>'Putting It All Together - After'!B18:E18</xm:f>
              <xm:sqref>G18</xm:sqref>
            </x14:sparkline>
            <x14:sparkline>
              <xm:f>'Putting It All Together - After'!B19:E19</xm:f>
              <xm:sqref>G19</xm:sqref>
            </x14:sparkline>
            <x14:sparkline>
              <xm:f>'Putting It All Together - After'!B20:E20</xm:f>
              <xm:sqref>G20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 Stress-Free Charts</vt:lpstr>
      <vt:lpstr>Putting It All Together</vt:lpstr>
      <vt:lpstr>Putting It All Together - After</vt:lpstr>
      <vt:lpstr>'Putting It All Together - After'!Print_Area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K. Emery</dc:creator>
  <cp:keywords/>
  <dc:description/>
  <cp:lastModifiedBy>Ann K. Emery</cp:lastModifiedBy>
  <cp:revision/>
  <cp:lastPrinted>2024-12-05T22:12:00Z</cp:lastPrinted>
  <dcterms:created xsi:type="dcterms:W3CDTF">2023-07-19T21:30:47Z</dcterms:created>
  <dcterms:modified xsi:type="dcterms:W3CDTF">2025-04-06T18:52:31Z</dcterms:modified>
  <cp:category/>
  <cp:contentStatus/>
</cp:coreProperties>
</file>